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7565" windowHeight="7590"/>
  </bookViews>
  <sheets>
    <sheet name="peak area" sheetId="3" r:id="rId1"/>
    <sheet name="NMR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3" l="1"/>
  <c r="C2" i="3"/>
  <c r="I63" i="3" l="1"/>
  <c r="J63" i="3" s="1"/>
  <c r="I64" i="3"/>
  <c r="J64" i="3" s="1"/>
  <c r="I65" i="3"/>
  <c r="J65" i="3" s="1"/>
  <c r="I66" i="3"/>
  <c r="J66" i="3" s="1"/>
  <c r="I67" i="3"/>
  <c r="J67" i="3" s="1"/>
  <c r="I62" i="3"/>
  <c r="J62" i="3" s="1"/>
  <c r="E63" i="3"/>
  <c r="F63" i="3" s="1"/>
  <c r="E64" i="3"/>
  <c r="F64" i="3" s="1"/>
  <c r="E65" i="3"/>
  <c r="F65" i="3" s="1"/>
  <c r="E66" i="3"/>
  <c r="F66" i="3" s="1"/>
  <c r="E67" i="3"/>
  <c r="F67" i="3" s="1"/>
  <c r="E62" i="3"/>
  <c r="F62" i="3" s="1"/>
  <c r="I54" i="3"/>
  <c r="J54" i="3" s="1"/>
  <c r="I55" i="3"/>
  <c r="J55" i="3" s="1"/>
  <c r="I56" i="3"/>
  <c r="J56" i="3" s="1"/>
  <c r="I57" i="3"/>
  <c r="J57" i="3" s="1"/>
  <c r="I58" i="3"/>
  <c r="I53" i="3"/>
  <c r="J53" i="3" s="1"/>
  <c r="E56" i="3"/>
  <c r="F56" i="3" s="1"/>
  <c r="E54" i="3"/>
  <c r="F54" i="3" s="1"/>
  <c r="E55" i="3"/>
  <c r="F55" i="3" s="1"/>
  <c r="E57" i="3"/>
  <c r="F57" i="3" s="1"/>
  <c r="E58" i="3"/>
  <c r="F58" i="3" s="1"/>
  <c r="E53" i="3"/>
  <c r="F53" i="3" s="1"/>
  <c r="J58" i="3"/>
  <c r="L53" i="3" l="1"/>
  <c r="L55" i="3"/>
  <c r="L57" i="3"/>
  <c r="L66" i="3"/>
  <c r="L62" i="3"/>
  <c r="K65" i="3"/>
  <c r="L65" i="3"/>
  <c r="L64" i="3"/>
  <c r="K63" i="3"/>
  <c r="L63" i="3"/>
  <c r="K67" i="3"/>
  <c r="L67" i="3"/>
  <c r="K62" i="3"/>
  <c r="K64" i="3"/>
  <c r="K66" i="3"/>
  <c r="K54" i="3"/>
  <c r="L54" i="3"/>
  <c r="K58" i="3"/>
  <c r="L58" i="3"/>
  <c r="K56" i="3"/>
  <c r="L56" i="3"/>
  <c r="K53" i="3"/>
  <c r="K55" i="3"/>
  <c r="K57" i="3"/>
  <c r="I49" i="3" l="1"/>
  <c r="J49" i="3" s="1"/>
  <c r="E49" i="3"/>
  <c r="F49" i="3" s="1"/>
  <c r="I40" i="3"/>
  <c r="J40" i="3" s="1"/>
  <c r="E40" i="3"/>
  <c r="F40" i="3" s="1"/>
  <c r="I31" i="3"/>
  <c r="J31" i="3" s="1"/>
  <c r="E31" i="3"/>
  <c r="F31" i="3" s="1"/>
  <c r="E22" i="3"/>
  <c r="F22" i="3" s="1"/>
  <c r="I22" i="3"/>
  <c r="J22" i="3" s="1"/>
  <c r="I13" i="3"/>
  <c r="J13" i="3" s="1"/>
  <c r="E13" i="3"/>
  <c r="F13" i="3" s="1"/>
  <c r="E44" i="3"/>
  <c r="F44" i="3" s="1"/>
  <c r="E45" i="3"/>
  <c r="F45" i="3" s="1"/>
  <c r="E46" i="3"/>
  <c r="F46" i="3" s="1"/>
  <c r="E47" i="3"/>
  <c r="F47" i="3" s="1"/>
  <c r="E48" i="3"/>
  <c r="F48" i="3" s="1"/>
  <c r="I45" i="3"/>
  <c r="J45" i="3" s="1"/>
  <c r="I46" i="3"/>
  <c r="J46" i="3" s="1"/>
  <c r="I47" i="3"/>
  <c r="J47" i="3" s="1"/>
  <c r="I48" i="3"/>
  <c r="J48" i="3" s="1"/>
  <c r="I44" i="3"/>
  <c r="J44" i="3" s="1"/>
  <c r="I36" i="3"/>
  <c r="J36" i="3" s="1"/>
  <c r="I37" i="3"/>
  <c r="J37" i="3" s="1"/>
  <c r="I38" i="3"/>
  <c r="J38" i="3" s="1"/>
  <c r="I39" i="3"/>
  <c r="J39" i="3" s="1"/>
  <c r="I35" i="3"/>
  <c r="J35" i="3" s="1"/>
  <c r="E36" i="3"/>
  <c r="F36" i="3" s="1"/>
  <c r="E37" i="3"/>
  <c r="F37" i="3" s="1"/>
  <c r="E38" i="3"/>
  <c r="F38" i="3" s="1"/>
  <c r="E39" i="3"/>
  <c r="F39" i="3" s="1"/>
  <c r="E35" i="3"/>
  <c r="F35" i="3" s="1"/>
  <c r="I27" i="3"/>
  <c r="J27" i="3" s="1"/>
  <c r="I28" i="3"/>
  <c r="J28" i="3" s="1"/>
  <c r="I29" i="3"/>
  <c r="J29" i="3" s="1"/>
  <c r="I30" i="3"/>
  <c r="J30" i="3" s="1"/>
  <c r="I26" i="3"/>
  <c r="J26" i="3" s="1"/>
  <c r="E27" i="3"/>
  <c r="F27" i="3" s="1"/>
  <c r="E28" i="3"/>
  <c r="F28" i="3" s="1"/>
  <c r="E29" i="3"/>
  <c r="F29" i="3" s="1"/>
  <c r="E30" i="3"/>
  <c r="F30" i="3" s="1"/>
  <c r="E26" i="3"/>
  <c r="F26" i="3" s="1"/>
  <c r="I18" i="3"/>
  <c r="J18" i="3" s="1"/>
  <c r="I19" i="3"/>
  <c r="J19" i="3" s="1"/>
  <c r="I20" i="3"/>
  <c r="J20" i="3" s="1"/>
  <c r="I21" i="3"/>
  <c r="J21" i="3" s="1"/>
  <c r="I17" i="3"/>
  <c r="J17" i="3" s="1"/>
  <c r="E18" i="3"/>
  <c r="F18" i="3" s="1"/>
  <c r="E19" i="3"/>
  <c r="F19" i="3" s="1"/>
  <c r="E20" i="3"/>
  <c r="F20" i="3" s="1"/>
  <c r="E21" i="3"/>
  <c r="F21" i="3" s="1"/>
  <c r="E17" i="3"/>
  <c r="F17" i="3" s="1"/>
  <c r="I9" i="3"/>
  <c r="J9" i="3" s="1"/>
  <c r="I10" i="3"/>
  <c r="J10" i="3" s="1"/>
  <c r="I11" i="3"/>
  <c r="J11" i="3" s="1"/>
  <c r="I12" i="3"/>
  <c r="J12" i="3" s="1"/>
  <c r="I8" i="3"/>
  <c r="J8" i="3" s="1"/>
  <c r="E9" i="3"/>
  <c r="F9" i="3" s="1"/>
  <c r="E10" i="3"/>
  <c r="F10" i="3" s="1"/>
  <c r="E11" i="3"/>
  <c r="F11" i="3" s="1"/>
  <c r="E12" i="3"/>
  <c r="F12" i="3" s="1"/>
  <c r="E8" i="3"/>
  <c r="F8" i="3" s="1"/>
  <c r="L31" i="3" l="1"/>
  <c r="K20" i="3"/>
  <c r="K13" i="3"/>
  <c r="K21" i="3"/>
  <c r="L13" i="3"/>
  <c r="K22" i="3"/>
  <c r="K49" i="3"/>
  <c r="L49" i="3"/>
  <c r="K40" i="3"/>
  <c r="L40" i="3"/>
  <c r="K31" i="3"/>
  <c r="L22" i="3"/>
  <c r="L47" i="3"/>
  <c r="K46" i="3"/>
  <c r="L46" i="3"/>
  <c r="L45" i="3"/>
  <c r="K44" i="3"/>
  <c r="L44" i="3"/>
  <c r="K48" i="3"/>
  <c r="L48" i="3"/>
  <c r="K45" i="3"/>
  <c r="K47" i="3"/>
  <c r="L35" i="3"/>
  <c r="K35" i="3"/>
  <c r="L37" i="3"/>
  <c r="K37" i="3"/>
  <c r="L39" i="3"/>
  <c r="K39" i="3"/>
  <c r="L36" i="3"/>
  <c r="K36" i="3"/>
  <c r="L38" i="3"/>
  <c r="K38" i="3"/>
  <c r="L27" i="3"/>
  <c r="K27" i="3"/>
  <c r="L29" i="3"/>
  <c r="K29" i="3"/>
  <c r="L26" i="3"/>
  <c r="K26" i="3"/>
  <c r="L28" i="3"/>
  <c r="K28" i="3"/>
  <c r="L30" i="3"/>
  <c r="K30" i="3"/>
  <c r="L19" i="3"/>
  <c r="K19" i="3"/>
  <c r="L21" i="3"/>
  <c r="L18" i="3"/>
  <c r="K18" i="3"/>
  <c r="L20" i="3"/>
  <c r="L17" i="3"/>
  <c r="K17" i="3"/>
  <c r="L8" i="3"/>
  <c r="K8" i="3"/>
  <c r="L10" i="3"/>
  <c r="K10" i="3"/>
  <c r="L12" i="3"/>
  <c r="K12" i="3"/>
  <c r="L9" i="3"/>
  <c r="K9" i="3"/>
  <c r="L11" i="3"/>
  <c r="K11" i="3"/>
</calcChain>
</file>

<file path=xl/sharedStrings.xml><?xml version="1.0" encoding="utf-8"?>
<sst xmlns="http://schemas.openxmlformats.org/spreadsheetml/2006/main" count="242" uniqueCount="67">
  <si>
    <t>duplicate sample 1</t>
  </si>
  <si>
    <t>duplicate sample 2</t>
  </si>
  <si>
    <t>avearage</t>
  </si>
  <si>
    <t>STDEV</t>
  </si>
  <si>
    <t>retention time (min)</t>
  </si>
  <si>
    <t>peak area</t>
  </si>
  <si>
    <t>ratio of peak area (x/IS)</t>
  </si>
  <si>
    <t>conc. Approx. (mM)</t>
  </si>
  <si>
    <t>IS</t>
  </si>
  <si>
    <t>reaction time (h)</t>
  </si>
  <si>
    <t>w-1 hydroxy product</t>
  </si>
  <si>
    <t>unknown 1</t>
  </si>
  <si>
    <t>unknown 2</t>
  </si>
  <si>
    <t>unknown 3</t>
  </si>
  <si>
    <t>IS: sub 10_cycoctane (mM)</t>
  </si>
  <si>
    <t>two-phase ratio_ester/(buffer+ester)</t>
  </si>
  <si>
    <t>average conc. (mM)</t>
  </si>
  <si>
    <t>Stdev conc. (mM)</t>
  </si>
  <si>
    <t>Note: the conc.  here is the conc. in whole system</t>
  </si>
  <si>
    <t>sub 48</t>
  </si>
  <si>
    <t xml:space="preserve"> </t>
  </si>
  <si>
    <t xml:space="preserve"> b</t>
  </si>
  <si>
    <t>10 mL scale (1000 rpm)</t>
  </si>
  <si>
    <t>6,292</t>
  </si>
  <si>
    <t>11,890</t>
  </si>
  <si>
    <t>14,650</t>
  </si>
  <si>
    <t>15,541</t>
  </si>
  <si>
    <t>11,895</t>
  </si>
  <si>
    <t>14,653</t>
  </si>
  <si>
    <t>6,291</t>
  </si>
  <si>
    <t>11,867</t>
  </si>
  <si>
    <t>15,543</t>
  </si>
  <si>
    <t>11,887</t>
  </si>
  <si>
    <t>14,649</t>
  </si>
  <si>
    <t>11,856</t>
  </si>
  <si>
    <t>14,648</t>
  </si>
  <si>
    <t>11,886</t>
  </si>
  <si>
    <t>14,598</t>
  </si>
  <si>
    <t>14,651</t>
  </si>
  <si>
    <t>11,897</t>
  </si>
  <si>
    <t>11,891</t>
  </si>
  <si>
    <t>14,603</t>
  </si>
  <si>
    <t>15,542</t>
  </si>
  <si>
    <t>11,884</t>
  </si>
  <si>
    <t>15,540</t>
  </si>
  <si>
    <t>Summary_10 mL scale_1000 rpm</t>
  </si>
  <si>
    <t>w-1 ketone</t>
  </si>
  <si>
    <t>6,290</t>
  </si>
  <si>
    <t>11,866</t>
  </si>
  <si>
    <t>14,647</t>
  </si>
  <si>
    <t>15,537</t>
  </si>
  <si>
    <t>11,849</t>
  </si>
  <si>
    <t>14,645</t>
  </si>
  <si>
    <t>15,539</t>
  </si>
  <si>
    <t>11,852</t>
  </si>
  <si>
    <t>11,903</t>
  </si>
  <si>
    <t>from Scifinder</t>
  </si>
  <si>
    <t>13C NMR</t>
  </si>
  <si>
    <t>1H NMR</t>
  </si>
  <si>
    <t>https://scifinder-n.cas.org/searchDetail/substance/629a1448cc35dd543c675d4f/substanceSpectra</t>
  </si>
  <si>
    <t>https://scifinder-n.cas.org/navigate/?appId=ed4d1868-b1ed-4460-ab71-a3971c962b1d&amp;backKey=629a1437cc35dd543c675d2e&amp;clearSearch=true&amp;key=629a1437cc35dd543c675d2e&amp;resultView=spectra&amp;spectraGroup=1H%2520NMR&amp;spectraIndex=0&amp;spectraPredictedOrExperimental=predicted&amp;state=searchDetail.substanceSpectra&amp;uiContext=369&amp;uiSubContext=828</t>
  </si>
  <si>
    <t>zoom in</t>
  </si>
  <si>
    <t>from my experiment</t>
  </si>
  <si>
    <t>no dilution</t>
  </si>
  <si>
    <t>parameter K</t>
  </si>
  <si>
    <t>methyl 9-oxo-decanoate</t>
  </si>
  <si>
    <t>methyl 9-hydroxydecanoate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</si>
</sst>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24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20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33">
    <xf numFmtId="0" fontId="0" fillId="0" borderId="0" xfId="0"/>
    <xf numFmtId="0" fontId="0" fillId="0" borderId="0" xfId="0" applyAlignment="1">
      <alignment horizontal="center"/>
    </xf>
    <xf numFmtId="0" fontId="1" fillId="3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Alignment="1">
      <alignment horizontal="left" vertical="center"/>
    </xf>
    <xf numFmtId="0" fontId="1" fillId="3" borderId="0" xfId="0" applyFont="1" applyFill="1" applyAlignment="1">
      <alignment horizontal="center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Font="1" applyBorder="1" applyAlignment="1">
      <alignment horizontal="center"/>
    </xf>
    <xf numFmtId="3" fontId="0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Fill="1" applyAlignment="1"/>
    <xf numFmtId="0" fontId="0" fillId="0" borderId="0" xfId="0" applyFont="1" applyAlignment="1">
      <alignment horizontal="center" vertical="center"/>
    </xf>
    <xf numFmtId="0" fontId="1" fillId="3" borderId="0" xfId="0" applyFont="1" applyFill="1" applyAlignment="1">
      <alignment horizontal="center"/>
    </xf>
    <xf numFmtId="0" fontId="0" fillId="0" borderId="0" xfId="0" applyBorder="1" applyAlignment="1">
      <alignment horizontal="left"/>
    </xf>
    <xf numFmtId="2" fontId="4" fillId="0" borderId="0" xfId="0" applyNumberFormat="1" applyFont="1" applyBorder="1" applyAlignment="1">
      <alignment horizontal="center"/>
    </xf>
    <xf numFmtId="2" fontId="0" fillId="0" borderId="0" xfId="0" applyNumberFormat="1" applyFill="1" applyAlignment="1">
      <alignment horizontal="center"/>
    </xf>
    <xf numFmtId="0" fontId="1" fillId="0" borderId="0" xfId="0" applyFont="1"/>
    <xf numFmtId="0" fontId="7" fillId="0" borderId="0" xfId="1"/>
    <xf numFmtId="0" fontId="0" fillId="5" borderId="0" xfId="0" applyFill="1" applyAlignment="1">
      <alignment horizontal="center"/>
    </xf>
    <xf numFmtId="0" fontId="0" fillId="3" borderId="0" xfId="0" applyFill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6" fillId="0" borderId="0" xfId="0" applyFont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8" fillId="2" borderId="0" xfId="1" applyFont="1" applyFill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912722222222223"/>
          <c:y val="3.7696874999999998E-2"/>
          <c:w val="0.77949032265944485"/>
          <c:h val="0.78582951388888889"/>
        </c:manualLayout>
      </c:layout>
      <c:scatterChart>
        <c:scatterStyle val="lineMarker"/>
        <c:varyColors val="0"/>
        <c:ser>
          <c:idx val="3"/>
          <c:order val="3"/>
          <c:tx>
            <c:strRef>
              <c:f>'peak area'!$B$84</c:f>
              <c:strCache>
                <c:ptCount val="1"/>
                <c:pt idx="0">
                  <c:v>methyl 9-oxo-decanoate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'peak area'!$C$80:$I$80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24</c:v>
                </c:pt>
                <c:pt idx="5">
                  <c:v>48</c:v>
                </c:pt>
                <c:pt idx="6">
                  <c:v>72</c:v>
                </c:pt>
              </c:numCache>
            </c:numRef>
          </c:xVal>
          <c:yVal>
            <c:numRef>
              <c:f>'peak area'!$C$84:$I$84</c:f>
              <c:numCache>
                <c:formatCode>0.00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0.26248569821286538</c:v>
                </c:pt>
                <c:pt idx="4">
                  <c:v>0.42389708159180295</c:v>
                </c:pt>
                <c:pt idx="5">
                  <c:v>0.59211282606143523</c:v>
                </c:pt>
                <c:pt idx="6">
                  <c:v>0.40879059121768768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DF7-4BC5-A7C5-DE9E57BE912E}"/>
            </c:ext>
          </c:extLst>
        </c:ser>
        <c:ser>
          <c:idx val="4"/>
          <c:order val="4"/>
          <c:tx>
            <c:strRef>
              <c:f>'peak area'!$B$85</c:f>
              <c:strCache>
                <c:ptCount val="1"/>
                <c:pt idx="0">
                  <c:v>methyl 9-hydroxydecanoate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'peak area'!$C$94:$I$94</c:f>
                <c:numCache>
                  <c:formatCode>General</c:formatCode>
                  <c:ptCount val="7"/>
                  <c:pt idx="0">
                    <c:v>0.76600617978407559</c:v>
                  </c:pt>
                  <c:pt idx="1">
                    <c:v>0.82080640837050312</c:v>
                  </c:pt>
                  <c:pt idx="2">
                    <c:v>1.2206865519755412</c:v>
                  </c:pt>
                  <c:pt idx="3">
                    <c:v>1.1753884830947161</c:v>
                  </c:pt>
                  <c:pt idx="4">
                    <c:v>0.95884987825891432</c:v>
                  </c:pt>
                  <c:pt idx="5">
                    <c:v>0.18549898123072753</c:v>
                  </c:pt>
                  <c:pt idx="6">
                    <c:v>9.9971572996725044E-2</c:v>
                  </c:pt>
                </c:numCache>
              </c:numRef>
            </c:plus>
            <c:minus>
              <c:numRef>
                <c:f>'peak area'!$C$94:$I$94</c:f>
                <c:numCache>
                  <c:formatCode>General</c:formatCode>
                  <c:ptCount val="7"/>
                  <c:pt idx="0">
                    <c:v>0.76600617978407559</c:v>
                  </c:pt>
                  <c:pt idx="1">
                    <c:v>0.82080640837050312</c:v>
                  </c:pt>
                  <c:pt idx="2">
                    <c:v>1.2206865519755412</c:v>
                  </c:pt>
                  <c:pt idx="3">
                    <c:v>1.1753884830947161</c:v>
                  </c:pt>
                  <c:pt idx="4">
                    <c:v>0.95884987825891432</c:v>
                  </c:pt>
                  <c:pt idx="5">
                    <c:v>0.18549898123072753</c:v>
                  </c:pt>
                  <c:pt idx="6">
                    <c:v>9.9971572996725044E-2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'peak area'!$C$80:$I$80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24</c:v>
                </c:pt>
                <c:pt idx="5">
                  <c:v>48</c:v>
                </c:pt>
                <c:pt idx="6">
                  <c:v>72</c:v>
                </c:pt>
              </c:numCache>
            </c:numRef>
          </c:xVal>
          <c:yVal>
            <c:numRef>
              <c:f>'peak area'!$C$85:$I$85</c:f>
              <c:numCache>
                <c:formatCode>0.00</c:formatCode>
                <c:ptCount val="7"/>
                <c:pt idx="0">
                  <c:v>0.65293300535977894</c:v>
                </c:pt>
                <c:pt idx="1">
                  <c:v>2.1784469115042944</c:v>
                </c:pt>
                <c:pt idx="2">
                  <c:v>5.5854881432767716</c:v>
                </c:pt>
                <c:pt idx="3">
                  <c:v>8.6145478799936992</c:v>
                </c:pt>
                <c:pt idx="4">
                  <c:v>11.257374410882754</c:v>
                </c:pt>
                <c:pt idx="5">
                  <c:v>10.764925575407524</c:v>
                </c:pt>
                <c:pt idx="6">
                  <c:v>10.100803933357675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DF7-4BC5-A7C5-DE9E57BE91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1815464"/>
        <c:axId val="62181480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'peak area'!$B$81</c15:sqref>
                        </c15:formulaRef>
                      </c:ext>
                    </c:extLst>
                    <c:strCache>
                      <c:ptCount val="1"/>
                      <c:pt idx="0">
                        <c:v>IS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'peak area'!$C$80:$I$80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24</c:v>
                      </c:pt>
                      <c:pt idx="5">
                        <c:v>48</c:v>
                      </c:pt>
                      <c:pt idx="6">
                        <c:v>72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'peak area'!$C$81:$I$81</c15:sqref>
                        </c15:formulaRef>
                      </c:ext>
                    </c:extLst>
                    <c:numCache>
                      <c:formatCode>0.00</c:formatCode>
                      <c:ptCount val="7"/>
                      <c:pt idx="0">
                        <c:v>0.58986610039521026</c:v>
                      </c:pt>
                      <c:pt idx="1">
                        <c:v>0.58986610039521026</c:v>
                      </c:pt>
                      <c:pt idx="2">
                        <c:v>0.58986610039521026</c:v>
                      </c:pt>
                      <c:pt idx="3">
                        <c:v>0.58986610039521026</c:v>
                      </c:pt>
                      <c:pt idx="4">
                        <c:v>0.58986610039521026</c:v>
                      </c:pt>
                      <c:pt idx="5">
                        <c:v>0.58986610039521026</c:v>
                      </c:pt>
                      <c:pt idx="6">
                        <c:v>0.58986610039521026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4DF7-4BC5-A7C5-DE9E57BE912E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area'!$B$82</c15:sqref>
                        </c15:formulaRef>
                      </c:ext>
                    </c:extLst>
                    <c:strCache>
                      <c:ptCount val="1"/>
                      <c:pt idx="0">
                        <c:v>sub 48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area'!$C$80:$I$80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24</c:v>
                      </c:pt>
                      <c:pt idx="5">
                        <c:v>48</c:v>
                      </c:pt>
                      <c:pt idx="6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area'!$C$82:$I$82</c15:sqref>
                        </c15:formulaRef>
                      </c:ext>
                    </c:extLst>
                    <c:numCache>
                      <c:formatCode>0.00</c:formatCode>
                      <c:ptCount val="7"/>
                      <c:pt idx="0">
                        <c:v>1134.3418071581018</c:v>
                      </c:pt>
                      <c:pt idx="1">
                        <c:v>1113.9667911132638</c:v>
                      </c:pt>
                      <c:pt idx="2">
                        <c:v>1166.9023926105556</c:v>
                      </c:pt>
                      <c:pt idx="3">
                        <c:v>1186.6987716878748</c:v>
                      </c:pt>
                      <c:pt idx="4">
                        <c:v>1161.7141880465801</c:v>
                      </c:pt>
                      <c:pt idx="5">
                        <c:v>1145.8906149338732</c:v>
                      </c:pt>
                      <c:pt idx="6">
                        <c:v>1100.747057352281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4DF7-4BC5-A7C5-DE9E57BE912E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area'!$B$83</c15:sqref>
                        </c15:formulaRef>
                      </c:ext>
                    </c:extLst>
                    <c:strCache>
                      <c:ptCount val="1"/>
                      <c:pt idx="0">
                        <c:v>unknown 1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area'!$C$80:$I$80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24</c:v>
                      </c:pt>
                      <c:pt idx="5">
                        <c:v>48</c:v>
                      </c:pt>
                      <c:pt idx="6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area'!$C$83:$I$83</c15:sqref>
                        </c15:formulaRef>
                      </c:ext>
                    </c:extLst>
                    <c:numCache>
                      <c:formatCode>0.00</c:formatCode>
                      <c:ptCount val="7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DF7-4BC5-A7C5-DE9E57BE912E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area'!$B$86</c15:sqref>
                        </c15:formulaRef>
                      </c:ext>
                    </c:extLst>
                    <c:strCache>
                      <c:ptCount val="1"/>
                      <c:pt idx="0">
                        <c:v>unknown 3</c:v>
                      </c:pt>
                    </c:strCache>
                  </c:strRef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area'!$C$80:$I$80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24</c:v>
                      </c:pt>
                      <c:pt idx="5">
                        <c:v>48</c:v>
                      </c:pt>
                      <c:pt idx="6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area'!$C$86:$I$86</c15:sqref>
                        </c15:formulaRef>
                      </c:ext>
                    </c:extLst>
                    <c:numCache>
                      <c:formatCode>0.00</c:formatCode>
                      <c:ptCount val="7"/>
                      <c:pt idx="0">
                        <c:v>3.0353810627880194E-2</c:v>
                      </c:pt>
                      <c:pt idx="1">
                        <c:v>5.8333071964522309E-2</c:v>
                      </c:pt>
                      <c:pt idx="2">
                        <c:v>0.20124723448828394</c:v>
                      </c:pt>
                      <c:pt idx="3">
                        <c:v>0.25116931814986898</c:v>
                      </c:pt>
                      <c:pt idx="4">
                        <c:v>0.30324698494875102</c:v>
                      </c:pt>
                      <c:pt idx="5">
                        <c:v>0.25482283974078246</c:v>
                      </c:pt>
                      <c:pt idx="6">
                        <c:v>0.25086761155136317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DF7-4BC5-A7C5-DE9E57BE912E}"/>
                  </c:ext>
                </c:extLst>
              </c15:ser>
            </c15:filteredScatterSeries>
          </c:ext>
        </c:extLst>
      </c:scatterChart>
      <c:valAx>
        <c:axId val="621815464"/>
        <c:scaling>
          <c:orientation val="minMax"/>
          <c:max val="7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Reaction time (h)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814808"/>
        <c:crosses val="autoZero"/>
        <c:crossBetween val="midCat"/>
        <c:majorUnit val="24"/>
      </c:valAx>
      <c:valAx>
        <c:axId val="621814808"/>
        <c:scaling>
          <c:orientation val="minMax"/>
          <c:max val="1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(mM)</a:t>
                </a:r>
              </a:p>
            </c:rich>
          </c:tx>
          <c:layout>
            <c:manualLayout>
              <c:xMode val="edge"/>
              <c:yMode val="edge"/>
              <c:x val="1.7757777777777779E-2"/>
              <c:y val="0.225489583333333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815464"/>
        <c:crosses val="autoZero"/>
        <c:crossBetween val="midCat"/>
        <c:majorUnit val="5"/>
      </c:valAx>
      <c:spPr>
        <a:noFill/>
        <a:ln w="1270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29977159899579064"/>
          <c:y val="0.5948951388888889"/>
          <c:w val="0.60785729434193958"/>
          <c:h val="0.1519475694444444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912722222222223"/>
          <c:y val="3.7696874999999998E-2"/>
          <c:w val="0.77949032265944485"/>
          <c:h val="0.78582951388888889"/>
        </c:manualLayout>
      </c:layout>
      <c:scatterChart>
        <c:scatterStyle val="lineMarker"/>
        <c:varyColors val="0"/>
        <c:ser>
          <c:idx val="4"/>
          <c:order val="3"/>
          <c:tx>
            <c:strRef>
              <c:f>'peak area'!$B$85</c:f>
              <c:strCache>
                <c:ptCount val="1"/>
                <c:pt idx="0">
                  <c:v>methyl 9-hydroxydecanoate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'peak area'!$C$94:$I$94</c:f>
                <c:numCache>
                  <c:formatCode>General</c:formatCode>
                  <c:ptCount val="7"/>
                  <c:pt idx="0">
                    <c:v>0.76600617978407559</c:v>
                  </c:pt>
                  <c:pt idx="1">
                    <c:v>0.82080640837050312</c:v>
                  </c:pt>
                  <c:pt idx="2">
                    <c:v>1.2206865519755412</c:v>
                  </c:pt>
                  <c:pt idx="3">
                    <c:v>1.1753884830947161</c:v>
                  </c:pt>
                  <c:pt idx="4">
                    <c:v>0.95884987825891432</c:v>
                  </c:pt>
                  <c:pt idx="5">
                    <c:v>0.18549898123072753</c:v>
                  </c:pt>
                  <c:pt idx="6">
                    <c:v>9.9971572996725044E-2</c:v>
                  </c:pt>
                </c:numCache>
              </c:numRef>
            </c:plus>
            <c:minus>
              <c:numRef>
                <c:f>'peak area'!$C$94:$I$94</c:f>
                <c:numCache>
                  <c:formatCode>General</c:formatCode>
                  <c:ptCount val="7"/>
                  <c:pt idx="0">
                    <c:v>0.76600617978407559</c:v>
                  </c:pt>
                  <c:pt idx="1">
                    <c:v>0.82080640837050312</c:v>
                  </c:pt>
                  <c:pt idx="2">
                    <c:v>1.2206865519755412</c:v>
                  </c:pt>
                  <c:pt idx="3">
                    <c:v>1.1753884830947161</c:v>
                  </c:pt>
                  <c:pt idx="4">
                    <c:v>0.95884987825891432</c:v>
                  </c:pt>
                  <c:pt idx="5">
                    <c:v>0.18549898123072753</c:v>
                  </c:pt>
                  <c:pt idx="6">
                    <c:v>9.9971572996725044E-2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'peak area'!$C$80:$I$80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24</c:v>
                </c:pt>
                <c:pt idx="5">
                  <c:v>48</c:v>
                </c:pt>
                <c:pt idx="6">
                  <c:v>72</c:v>
                </c:pt>
              </c:numCache>
            </c:numRef>
          </c:xVal>
          <c:yVal>
            <c:numRef>
              <c:f>'peak area'!$C$85:$I$85</c:f>
              <c:numCache>
                <c:formatCode>0.00</c:formatCode>
                <c:ptCount val="7"/>
                <c:pt idx="0">
                  <c:v>0.65293300535977894</c:v>
                </c:pt>
                <c:pt idx="1">
                  <c:v>2.1784469115042944</c:v>
                </c:pt>
                <c:pt idx="2">
                  <c:v>5.5854881432767716</c:v>
                </c:pt>
                <c:pt idx="3">
                  <c:v>8.6145478799936992</c:v>
                </c:pt>
                <c:pt idx="4">
                  <c:v>11.257374410882754</c:v>
                </c:pt>
                <c:pt idx="5">
                  <c:v>10.764925575407524</c:v>
                </c:pt>
                <c:pt idx="6">
                  <c:v>10.100803933357675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13C-463D-9AA0-E7710146E6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1815464"/>
        <c:axId val="62181480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'peak area'!$B$81</c15:sqref>
                        </c15:formulaRef>
                      </c:ext>
                    </c:extLst>
                    <c:strCache>
                      <c:ptCount val="1"/>
                      <c:pt idx="0">
                        <c:v>IS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'peak area'!$C$80:$I$80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24</c:v>
                      </c:pt>
                      <c:pt idx="5">
                        <c:v>48</c:v>
                      </c:pt>
                      <c:pt idx="6">
                        <c:v>72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'peak area'!$C$81:$I$81</c15:sqref>
                        </c15:formulaRef>
                      </c:ext>
                    </c:extLst>
                    <c:numCache>
                      <c:formatCode>0.00</c:formatCode>
                      <c:ptCount val="7"/>
                      <c:pt idx="0">
                        <c:v>0.58986610039521026</c:v>
                      </c:pt>
                      <c:pt idx="1">
                        <c:v>0.58986610039521026</c:v>
                      </c:pt>
                      <c:pt idx="2">
                        <c:v>0.58986610039521026</c:v>
                      </c:pt>
                      <c:pt idx="3">
                        <c:v>0.58986610039521026</c:v>
                      </c:pt>
                      <c:pt idx="4">
                        <c:v>0.58986610039521026</c:v>
                      </c:pt>
                      <c:pt idx="5">
                        <c:v>0.58986610039521026</c:v>
                      </c:pt>
                      <c:pt idx="6">
                        <c:v>0.58986610039521026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313C-463D-9AA0-E7710146E630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area'!$B$82</c15:sqref>
                        </c15:formulaRef>
                      </c:ext>
                    </c:extLst>
                    <c:strCache>
                      <c:ptCount val="1"/>
                      <c:pt idx="0">
                        <c:v>sub 48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area'!$C$80:$I$80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24</c:v>
                      </c:pt>
                      <c:pt idx="5">
                        <c:v>48</c:v>
                      </c:pt>
                      <c:pt idx="6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area'!$C$82:$I$82</c15:sqref>
                        </c15:formulaRef>
                      </c:ext>
                    </c:extLst>
                    <c:numCache>
                      <c:formatCode>0.00</c:formatCode>
                      <c:ptCount val="7"/>
                      <c:pt idx="0">
                        <c:v>1134.3418071581018</c:v>
                      </c:pt>
                      <c:pt idx="1">
                        <c:v>1113.9667911132638</c:v>
                      </c:pt>
                      <c:pt idx="2">
                        <c:v>1166.9023926105556</c:v>
                      </c:pt>
                      <c:pt idx="3">
                        <c:v>1186.6987716878748</c:v>
                      </c:pt>
                      <c:pt idx="4">
                        <c:v>1161.7141880465801</c:v>
                      </c:pt>
                      <c:pt idx="5">
                        <c:v>1145.8906149338732</c:v>
                      </c:pt>
                      <c:pt idx="6">
                        <c:v>1100.747057352281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313C-463D-9AA0-E7710146E630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area'!$B$83</c15:sqref>
                        </c15:formulaRef>
                      </c:ext>
                    </c:extLst>
                    <c:strCache>
                      <c:ptCount val="1"/>
                      <c:pt idx="0">
                        <c:v>unknown 1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area'!$C$80:$I$80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24</c:v>
                      </c:pt>
                      <c:pt idx="5">
                        <c:v>48</c:v>
                      </c:pt>
                      <c:pt idx="6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area'!$C$83:$I$83</c15:sqref>
                        </c15:formulaRef>
                      </c:ext>
                    </c:extLst>
                    <c:numCache>
                      <c:formatCode>0.00</c:formatCode>
                      <c:ptCount val="7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313C-463D-9AA0-E7710146E630}"/>
                  </c:ext>
                </c:extLst>
              </c15:ser>
            </c15:filteredScatterSeries>
            <c15:filteredScatterSeries>
              <c15:ser>
                <c:idx val="5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area'!$B$86</c15:sqref>
                        </c15:formulaRef>
                      </c:ext>
                    </c:extLst>
                    <c:strCache>
                      <c:ptCount val="1"/>
                      <c:pt idx="0">
                        <c:v>unknown 3</c:v>
                      </c:pt>
                    </c:strCache>
                  </c:strRef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area'!$C$80:$I$80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1</c:v>
                      </c:pt>
                      <c:pt idx="1">
                        <c:v>2</c:v>
                      </c:pt>
                      <c:pt idx="2">
                        <c:v>4</c:v>
                      </c:pt>
                      <c:pt idx="3">
                        <c:v>6</c:v>
                      </c:pt>
                      <c:pt idx="4">
                        <c:v>24</c:v>
                      </c:pt>
                      <c:pt idx="5">
                        <c:v>48</c:v>
                      </c:pt>
                      <c:pt idx="6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'peak area'!$C$86:$I$86</c15:sqref>
                        </c15:formulaRef>
                      </c:ext>
                    </c:extLst>
                    <c:numCache>
                      <c:formatCode>0.00</c:formatCode>
                      <c:ptCount val="7"/>
                      <c:pt idx="0">
                        <c:v>3.0353810627880194E-2</c:v>
                      </c:pt>
                      <c:pt idx="1">
                        <c:v>5.8333071964522309E-2</c:v>
                      </c:pt>
                      <c:pt idx="2">
                        <c:v>0.20124723448828394</c:v>
                      </c:pt>
                      <c:pt idx="3">
                        <c:v>0.25116931814986898</c:v>
                      </c:pt>
                      <c:pt idx="4">
                        <c:v>0.30324698494875102</c:v>
                      </c:pt>
                      <c:pt idx="5">
                        <c:v>0.25482283974078246</c:v>
                      </c:pt>
                      <c:pt idx="6">
                        <c:v>0.25086761155136317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313C-463D-9AA0-E7710146E630}"/>
                  </c:ext>
                </c:extLst>
              </c15:ser>
            </c15:filteredScatterSeries>
          </c:ext>
        </c:extLst>
      </c:scatterChart>
      <c:valAx>
        <c:axId val="621815464"/>
        <c:scaling>
          <c:orientation val="minMax"/>
          <c:max val="7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Reaction time (h)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814808"/>
        <c:crosses val="autoZero"/>
        <c:crossBetween val="midCat"/>
        <c:majorUnit val="24"/>
      </c:valAx>
      <c:valAx>
        <c:axId val="621814808"/>
        <c:scaling>
          <c:orientation val="minMax"/>
          <c:max val="1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(mM)</a:t>
                </a:r>
              </a:p>
            </c:rich>
          </c:tx>
          <c:layout>
            <c:manualLayout>
              <c:xMode val="edge"/>
              <c:yMode val="edge"/>
              <c:x val="1.7757777777777779E-2"/>
              <c:y val="0.225489583333333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815464"/>
        <c:crosses val="autoZero"/>
        <c:crossBetween val="midCat"/>
        <c:majorUnit val="5"/>
      </c:valAx>
      <c:spPr>
        <a:noFill/>
        <a:ln w="12700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1000124</xdr:colOff>
      <xdr:row>95</xdr:row>
      <xdr:rowOff>141195</xdr:rowOff>
    </xdr:from>
    <xdr:to>
      <xdr:col>4</xdr:col>
      <xdr:colOff>50536</xdr:colOff>
      <xdr:row>110</xdr:row>
      <xdr:rowOff>163695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313765</xdr:colOff>
      <xdr:row>95</xdr:row>
      <xdr:rowOff>112059</xdr:rowOff>
    </xdr:from>
    <xdr:to>
      <xdr:col>6</xdr:col>
      <xdr:colOff>989029</xdr:colOff>
      <xdr:row>110</xdr:row>
      <xdr:rowOff>134559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552449</xdr:colOff>
      <xdr:row>6</xdr:row>
      <xdr:rowOff>30934</xdr:rowOff>
    </xdr:from>
    <xdr:to>
      <xdr:col>10</xdr:col>
      <xdr:colOff>123824</xdr:colOff>
      <xdr:row>31</xdr:row>
      <xdr:rowOff>139091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2449" y="1573984"/>
          <a:ext cx="5667375" cy="4870657"/>
        </a:xfrm>
        <a:prstGeom prst="rect">
          <a:avLst/>
        </a:prstGeom>
      </xdr:spPr>
    </xdr:pic>
    <xdr:clientData/>
  </xdr:twoCellAnchor>
  <xdr:twoCellAnchor editAs="oneCell">
    <xdr:from>
      <xdr:col>14</xdr:col>
      <xdr:colOff>104775</xdr:colOff>
      <xdr:row>7</xdr:row>
      <xdr:rowOff>38100</xdr:rowOff>
    </xdr:from>
    <xdr:to>
      <xdr:col>22</xdr:col>
      <xdr:colOff>104165</xdr:colOff>
      <xdr:row>29</xdr:row>
      <xdr:rowOff>94719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639175" y="1771650"/>
          <a:ext cx="4876190" cy="4247619"/>
        </a:xfrm>
        <a:prstGeom prst="rect">
          <a:avLst/>
        </a:prstGeom>
      </xdr:spPr>
    </xdr:pic>
    <xdr:clientData/>
  </xdr:twoCellAnchor>
  <xdr:twoCellAnchor editAs="oneCell">
    <xdr:from>
      <xdr:col>23</xdr:col>
      <xdr:colOff>13643</xdr:colOff>
      <xdr:row>8</xdr:row>
      <xdr:rowOff>47625</xdr:rowOff>
    </xdr:from>
    <xdr:to>
      <xdr:col>31</xdr:col>
      <xdr:colOff>513524</xdr:colOff>
      <xdr:row>29</xdr:row>
      <xdr:rowOff>66058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4034443" y="1971675"/>
          <a:ext cx="5376681" cy="40189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NMR%20resul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4"/>
  <sheetViews>
    <sheetView tabSelected="1" topLeftCell="A73" zoomScale="85" zoomScaleNormal="85" workbookViewId="0">
      <selection activeCell="E97" sqref="E97"/>
    </sheetView>
  </sheetViews>
  <sheetFormatPr defaultRowHeight="15" x14ac:dyDescent="0.25"/>
  <cols>
    <col min="1" max="1" width="19.7109375" style="1" customWidth="1"/>
    <col min="2" max="2" width="21.42578125" style="1" customWidth="1"/>
    <col min="3" max="3" width="32.42578125" style="1" customWidth="1"/>
    <col min="4" max="4" width="35.7109375" style="1" customWidth="1"/>
    <col min="5" max="5" width="22.140625" style="1" bestFit="1" customWidth="1"/>
    <col min="6" max="6" width="21.7109375" style="1" customWidth="1"/>
    <col min="7" max="7" width="27.28515625" style="1" customWidth="1"/>
    <col min="8" max="8" width="9.140625" style="1"/>
    <col min="9" max="9" width="14" style="1" customWidth="1"/>
    <col min="10" max="10" width="12.5703125" style="1" customWidth="1"/>
    <col min="11" max="11" width="9.140625" style="1"/>
    <col min="12" max="12" width="18.5703125" style="1" bestFit="1" customWidth="1"/>
    <col min="13" max="16384" width="9.140625" style="1"/>
  </cols>
  <sheetData>
    <row r="1" spans="1:12" x14ac:dyDescent="0.25">
      <c r="C1" s="1" t="s">
        <v>14</v>
      </c>
      <c r="D1" s="1">
        <v>5</v>
      </c>
      <c r="F1" s="1" t="s">
        <v>15</v>
      </c>
      <c r="G1" s="1">
        <v>0.2</v>
      </c>
    </row>
    <row r="2" spans="1:12" x14ac:dyDescent="0.25">
      <c r="A2" s="8"/>
      <c r="B2" s="1" t="s">
        <v>64</v>
      </c>
      <c r="C2" s="1">
        <f>16953/10000</f>
        <v>1.6953</v>
      </c>
      <c r="D2" s="1">
        <f>1/C2</f>
        <v>0.58986610039521026</v>
      </c>
      <c r="F2" s="1" t="s">
        <v>63</v>
      </c>
      <c r="G2" s="1">
        <v>1</v>
      </c>
    </row>
    <row r="3" spans="1:12" ht="18.75" x14ac:dyDescent="0.25">
      <c r="A3" s="6" t="s">
        <v>18</v>
      </c>
      <c r="B3" s="15"/>
      <c r="E3" s="1" t="s">
        <v>21</v>
      </c>
    </row>
    <row r="4" spans="1:12" x14ac:dyDescent="0.25">
      <c r="A4" s="8"/>
    </row>
    <row r="5" spans="1:12" x14ac:dyDescent="0.25">
      <c r="A5" s="27" t="s">
        <v>22</v>
      </c>
      <c r="B5" s="27"/>
      <c r="C5" s="27"/>
      <c r="D5" s="27"/>
      <c r="E5" s="27"/>
      <c r="F5" s="27"/>
      <c r="G5" s="27"/>
      <c r="H5" s="27"/>
      <c r="I5" s="27"/>
      <c r="J5" s="27"/>
      <c r="K5" s="9"/>
      <c r="L5" s="9"/>
    </row>
    <row r="6" spans="1:12" x14ac:dyDescent="0.25">
      <c r="A6" s="2"/>
      <c r="B6" s="7"/>
      <c r="C6" s="28" t="s">
        <v>0</v>
      </c>
      <c r="D6" s="28"/>
      <c r="E6" s="28"/>
      <c r="F6" s="28"/>
      <c r="G6" s="28" t="s">
        <v>1</v>
      </c>
      <c r="H6" s="28"/>
      <c r="I6" s="28"/>
      <c r="J6" s="28"/>
      <c r="K6" s="3" t="s">
        <v>2</v>
      </c>
      <c r="L6" s="3" t="s">
        <v>3</v>
      </c>
    </row>
    <row r="7" spans="1:12" x14ac:dyDescent="0.25">
      <c r="A7" s="10" t="s">
        <v>9</v>
      </c>
      <c r="B7" s="11"/>
      <c r="C7" s="11" t="s">
        <v>4</v>
      </c>
      <c r="D7" s="11" t="s">
        <v>5</v>
      </c>
      <c r="E7" s="11" t="s">
        <v>6</v>
      </c>
      <c r="F7" s="11" t="s">
        <v>7</v>
      </c>
      <c r="G7" s="11" t="s">
        <v>4</v>
      </c>
      <c r="H7" s="11" t="s">
        <v>5</v>
      </c>
      <c r="I7" s="11" t="s">
        <v>6</v>
      </c>
      <c r="J7" s="11" t="s">
        <v>7</v>
      </c>
      <c r="K7" s="11" t="s">
        <v>7</v>
      </c>
      <c r="L7" s="11" t="s">
        <v>7</v>
      </c>
    </row>
    <row r="8" spans="1:12" x14ac:dyDescent="0.25">
      <c r="A8" s="26">
        <v>1</v>
      </c>
      <c r="B8" s="12" t="s">
        <v>8</v>
      </c>
      <c r="C8" s="13" t="s">
        <v>23</v>
      </c>
      <c r="D8" s="11">
        <v>11242</v>
      </c>
      <c r="E8" s="11">
        <f>D8/$D$8</f>
        <v>1</v>
      </c>
      <c r="F8" s="11">
        <f>E8*$D$2*$G$2</f>
        <v>0.58986610039521026</v>
      </c>
      <c r="G8" s="13" t="s">
        <v>23</v>
      </c>
      <c r="H8" s="11">
        <v>12541</v>
      </c>
      <c r="I8" s="11">
        <f>H8/$H$8</f>
        <v>1</v>
      </c>
      <c r="J8" s="11">
        <f>I8*$D$2*$G$2</f>
        <v>0.58986610039521026</v>
      </c>
      <c r="K8" s="14">
        <f>AVERAGE(J8,F8)</f>
        <v>0.58986610039521026</v>
      </c>
      <c r="L8" s="14">
        <f>STDEV(J8,F8)</f>
        <v>0</v>
      </c>
    </row>
    <row r="9" spans="1:12" x14ac:dyDescent="0.25">
      <c r="A9" s="26"/>
      <c r="B9" s="12" t="s">
        <v>19</v>
      </c>
      <c r="C9" s="13" t="s">
        <v>24</v>
      </c>
      <c r="D9" s="11">
        <v>21514044</v>
      </c>
      <c r="E9" s="11">
        <f t="shared" ref="E9:E13" si="0">D9/$D$8</f>
        <v>1913.7203344600605</v>
      </c>
      <c r="F9" s="11">
        <f>E9*$D$2*$G$2</f>
        <v>1128.8387509349734</v>
      </c>
      <c r="G9" s="13" t="s">
        <v>27</v>
      </c>
      <c r="H9" s="11">
        <v>24233965</v>
      </c>
      <c r="I9" s="11">
        <f t="shared" ref="I9:I13" si="1">H9/$H$8</f>
        <v>1932.3789968902001</v>
      </c>
      <c r="J9" s="11">
        <f>I9*$D$2*$G$2</f>
        <v>1139.8448633812304</v>
      </c>
      <c r="K9" s="14">
        <f>AVERAGE(J9,F9)</f>
        <v>1134.3418071581018</v>
      </c>
      <c r="L9" s="14">
        <f>STDEV(J9,F9)</f>
        <v>7.7824967452500005</v>
      </c>
    </row>
    <row r="10" spans="1:12" x14ac:dyDescent="0.25">
      <c r="A10" s="26"/>
      <c r="B10" s="12" t="s">
        <v>11</v>
      </c>
      <c r="C10" s="13"/>
      <c r="D10" s="11"/>
      <c r="E10" s="11">
        <f t="shared" si="0"/>
        <v>0</v>
      </c>
      <c r="F10" s="11">
        <f t="shared" ref="F10:F13" si="2">E10*$D$2*$G$2</f>
        <v>0</v>
      </c>
      <c r="G10" s="13"/>
      <c r="H10" s="11"/>
      <c r="I10" s="11">
        <f t="shared" si="1"/>
        <v>0</v>
      </c>
      <c r="J10" s="11">
        <f t="shared" ref="J10:J13" si="3">I10*$D$2*$G$2</f>
        <v>0</v>
      </c>
      <c r="K10" s="14">
        <f t="shared" ref="K10:K11" si="4">AVERAGE(J10,F10)</f>
        <v>0</v>
      </c>
      <c r="L10" s="14">
        <f t="shared" ref="L10:L13" si="5">STDEV(J10,F10)</f>
        <v>0</v>
      </c>
    </row>
    <row r="11" spans="1:12" x14ac:dyDescent="0.25">
      <c r="A11" s="26"/>
      <c r="B11" s="12" t="s">
        <v>12</v>
      </c>
      <c r="C11" s="13"/>
      <c r="D11" s="11"/>
      <c r="E11" s="11">
        <f t="shared" si="0"/>
        <v>0</v>
      </c>
      <c r="F11" s="11">
        <f t="shared" si="2"/>
        <v>0</v>
      </c>
      <c r="G11" s="13"/>
      <c r="H11" s="11"/>
      <c r="I11" s="11">
        <f t="shared" si="1"/>
        <v>0</v>
      </c>
      <c r="J11" s="11">
        <f t="shared" si="3"/>
        <v>0</v>
      </c>
      <c r="K11" s="14">
        <f t="shared" si="4"/>
        <v>0</v>
      </c>
      <c r="L11" s="14">
        <f t="shared" si="5"/>
        <v>0</v>
      </c>
    </row>
    <row r="12" spans="1:12" x14ac:dyDescent="0.25">
      <c r="A12" s="26"/>
      <c r="B12" s="12" t="s">
        <v>10</v>
      </c>
      <c r="C12" s="13" t="s">
        <v>25</v>
      </c>
      <c r="D12" s="11">
        <v>22767</v>
      </c>
      <c r="E12" s="11">
        <f t="shared" si="0"/>
        <v>2.0251734566803061</v>
      </c>
      <c r="F12" s="11">
        <f t="shared" si="2"/>
        <v>1.1945811695159005</v>
      </c>
      <c r="G12" s="13" t="s">
        <v>28</v>
      </c>
      <c r="H12" s="11">
        <v>2366</v>
      </c>
      <c r="I12" s="11">
        <f t="shared" si="1"/>
        <v>0.1886611912925604</v>
      </c>
      <c r="J12" s="11">
        <f t="shared" si="3"/>
        <v>0.11128484120365741</v>
      </c>
      <c r="K12" s="14">
        <f>AVERAGE(J12,F12)</f>
        <v>0.65293300535977894</v>
      </c>
      <c r="L12" s="14">
        <f t="shared" si="5"/>
        <v>0.76600617978407559</v>
      </c>
    </row>
    <row r="13" spans="1:12" x14ac:dyDescent="0.25">
      <c r="A13" s="26"/>
      <c r="B13" s="12" t="s">
        <v>13</v>
      </c>
      <c r="C13" s="13" t="s">
        <v>26</v>
      </c>
      <c r="D13" s="11">
        <v>1157</v>
      </c>
      <c r="E13" s="11">
        <f t="shared" si="0"/>
        <v>0.1029176303148906</v>
      </c>
      <c r="F13" s="11">
        <f t="shared" si="2"/>
        <v>6.0707621255760388E-2</v>
      </c>
      <c r="G13" s="13"/>
      <c r="H13" s="11"/>
      <c r="I13" s="11">
        <f t="shared" si="1"/>
        <v>0</v>
      </c>
      <c r="J13" s="11">
        <f t="shared" si="3"/>
        <v>0</v>
      </c>
      <c r="K13" s="14">
        <f>AVERAGE(J13,F13)</f>
        <v>3.0353810627880194E-2</v>
      </c>
      <c r="L13" s="14">
        <f t="shared" si="5"/>
        <v>4.2926770659652759E-2</v>
      </c>
    </row>
    <row r="14" spans="1:12" x14ac:dyDescent="0.25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</row>
    <row r="15" spans="1:12" x14ac:dyDescent="0.25">
      <c r="A15" s="2"/>
      <c r="B15" s="7"/>
      <c r="C15" s="28" t="s">
        <v>0</v>
      </c>
      <c r="D15" s="28"/>
      <c r="E15" s="28"/>
      <c r="F15" s="28"/>
      <c r="G15" s="28" t="s">
        <v>1</v>
      </c>
      <c r="H15" s="28"/>
      <c r="I15" s="28"/>
      <c r="J15" s="28"/>
      <c r="K15" s="3" t="s">
        <v>2</v>
      </c>
      <c r="L15" s="3" t="s">
        <v>3</v>
      </c>
    </row>
    <row r="16" spans="1:12" x14ac:dyDescent="0.25">
      <c r="A16" s="10" t="s">
        <v>9</v>
      </c>
      <c r="B16" s="11"/>
      <c r="C16" s="11" t="s">
        <v>4</v>
      </c>
      <c r="D16" s="11" t="s">
        <v>5</v>
      </c>
      <c r="E16" s="11" t="s">
        <v>6</v>
      </c>
      <c r="F16" s="11" t="s">
        <v>7</v>
      </c>
      <c r="G16" s="11" t="s">
        <v>4</v>
      </c>
      <c r="H16" s="11" t="s">
        <v>5</v>
      </c>
      <c r="I16" s="11" t="s">
        <v>6</v>
      </c>
      <c r="J16" s="11" t="s">
        <v>7</v>
      </c>
      <c r="K16" s="11" t="s">
        <v>7</v>
      </c>
      <c r="L16" s="11" t="s">
        <v>7</v>
      </c>
    </row>
    <row r="17" spans="1:12" x14ac:dyDescent="0.25">
      <c r="A17" s="26">
        <v>2</v>
      </c>
      <c r="B17" s="12" t="s">
        <v>8</v>
      </c>
      <c r="C17" s="13" t="s">
        <v>29</v>
      </c>
      <c r="D17" s="11">
        <v>6729</v>
      </c>
      <c r="E17" s="11">
        <f>D17/$D$17</f>
        <v>1</v>
      </c>
      <c r="F17" s="11">
        <f>E17*$D$2*$G$2</f>
        <v>0.58986610039521026</v>
      </c>
      <c r="G17" s="13" t="s">
        <v>23</v>
      </c>
      <c r="H17" s="11">
        <v>10226</v>
      </c>
      <c r="I17" s="11">
        <f>H17/$H$17</f>
        <v>1</v>
      </c>
      <c r="J17" s="11">
        <f>I17*$D$2*$G$2</f>
        <v>0.58986610039521026</v>
      </c>
      <c r="K17" s="14">
        <f>AVERAGE(J17,F17)</f>
        <v>0.58986610039521026</v>
      </c>
      <c r="L17" s="14">
        <f>STDEV(J17,F17)</f>
        <v>0</v>
      </c>
    </row>
    <row r="18" spans="1:12" x14ac:dyDescent="0.25">
      <c r="A18" s="26"/>
      <c r="B18" s="12" t="s">
        <v>19</v>
      </c>
      <c r="C18" s="13" t="s">
        <v>30</v>
      </c>
      <c r="D18" s="11">
        <v>12300642</v>
      </c>
      <c r="E18" s="11">
        <f t="shared" ref="E18:E22" si="6">D18/$D$17</f>
        <v>1828.0044583147571</v>
      </c>
      <c r="F18" s="11">
        <f>E18*$D$2*$G$2</f>
        <v>1078.2778613311846</v>
      </c>
      <c r="G18" s="13" t="s">
        <v>32</v>
      </c>
      <c r="H18" s="11">
        <v>19930590</v>
      </c>
      <c r="I18" s="11">
        <f t="shared" ref="I18:I22" si="7">H18/$H$17</f>
        <v>1949.0113436338745</v>
      </c>
      <c r="J18" s="11">
        <f>I18*$D$2*$G$2</f>
        <v>1149.6557208953427</v>
      </c>
      <c r="K18" s="14">
        <f>AVERAGE(J18,F18)</f>
        <v>1113.9667911132638</v>
      </c>
      <c r="L18" s="14">
        <f>STDEV(J18,F18)</f>
        <v>50.471768524397291</v>
      </c>
    </row>
    <row r="19" spans="1:12" x14ac:dyDescent="0.25">
      <c r="A19" s="26"/>
      <c r="B19" s="12" t="s">
        <v>11</v>
      </c>
      <c r="C19" s="13"/>
      <c r="D19" s="11"/>
      <c r="E19" s="11">
        <f t="shared" si="6"/>
        <v>0</v>
      </c>
      <c r="F19" s="11">
        <f>E19*$D$2*$G$2</f>
        <v>0</v>
      </c>
      <c r="G19" s="13"/>
      <c r="H19" s="11"/>
      <c r="I19" s="11">
        <f t="shared" si="7"/>
        <v>0</v>
      </c>
      <c r="J19" s="11">
        <f t="shared" ref="J19:J22" si="8">I19*$D$2*$G$2</f>
        <v>0</v>
      </c>
      <c r="K19" s="14">
        <f t="shared" ref="K19:K22" si="9">AVERAGE(J19,F19)</f>
        <v>0</v>
      </c>
      <c r="L19" s="14">
        <f t="shared" ref="L19:L22" si="10">STDEV(J19,F19)</f>
        <v>0</v>
      </c>
    </row>
    <row r="20" spans="1:12" x14ac:dyDescent="0.25">
      <c r="A20" s="26"/>
      <c r="B20" s="12" t="s">
        <v>12</v>
      </c>
      <c r="C20" s="13"/>
      <c r="D20" s="11"/>
      <c r="E20" s="11">
        <f t="shared" si="6"/>
        <v>0</v>
      </c>
      <c r="F20" s="11">
        <f t="shared" ref="F20:F22" si="11">E20*$D$2*$G$2</f>
        <v>0</v>
      </c>
      <c r="G20" s="13"/>
      <c r="H20" s="11"/>
      <c r="I20" s="11">
        <f t="shared" si="7"/>
        <v>0</v>
      </c>
      <c r="J20" s="11">
        <f t="shared" si="8"/>
        <v>0</v>
      </c>
      <c r="K20" s="14">
        <f t="shared" si="9"/>
        <v>0</v>
      </c>
      <c r="L20" s="14">
        <f t="shared" si="10"/>
        <v>0</v>
      </c>
    </row>
    <row r="21" spans="1:12" x14ac:dyDescent="0.25">
      <c r="A21" s="26"/>
      <c r="B21" s="12" t="s">
        <v>10</v>
      </c>
      <c r="C21" s="11" t="s">
        <v>25</v>
      </c>
      <c r="D21" s="11">
        <v>31472</v>
      </c>
      <c r="E21" s="11">
        <f t="shared" si="6"/>
        <v>4.6770694010997174</v>
      </c>
      <c r="F21" s="11">
        <f t="shared" si="11"/>
        <v>2.758844688904452</v>
      </c>
      <c r="G21" s="13" t="s">
        <v>33</v>
      </c>
      <c r="H21" s="11">
        <v>27704</v>
      </c>
      <c r="I21" s="11">
        <f t="shared" si="7"/>
        <v>2.7091726970467436</v>
      </c>
      <c r="J21" s="11">
        <f t="shared" si="8"/>
        <v>1.598049134104137</v>
      </c>
      <c r="K21" s="14">
        <f t="shared" si="9"/>
        <v>2.1784469115042944</v>
      </c>
      <c r="L21" s="14">
        <f t="shared" si="10"/>
        <v>0.82080640837050312</v>
      </c>
    </row>
    <row r="22" spans="1:12" x14ac:dyDescent="0.25">
      <c r="A22" s="26"/>
      <c r="B22" s="12" t="s">
        <v>13</v>
      </c>
      <c r="C22" s="13" t="s">
        <v>31</v>
      </c>
      <c r="D22" s="11">
        <v>840</v>
      </c>
      <c r="E22" s="11">
        <f t="shared" si="6"/>
        <v>0.12483281319661169</v>
      </c>
      <c r="F22" s="11">
        <f t="shared" si="11"/>
        <v>7.3634644721649073E-2</v>
      </c>
      <c r="G22" s="13" t="s">
        <v>26</v>
      </c>
      <c r="H22" s="11">
        <v>746</v>
      </c>
      <c r="I22" s="11">
        <f t="shared" si="7"/>
        <v>7.2951300606297675E-2</v>
      </c>
      <c r="J22" s="11">
        <f t="shared" si="8"/>
        <v>4.3031499207395546E-2</v>
      </c>
      <c r="K22" s="14">
        <f t="shared" si="9"/>
        <v>5.8333071964522309E-2</v>
      </c>
      <c r="L22" s="14">
        <f t="shared" si="10"/>
        <v>2.1639691718767343E-2</v>
      </c>
    </row>
    <row r="23" spans="1:12" x14ac:dyDescent="0.25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</row>
    <row r="24" spans="1:12" x14ac:dyDescent="0.25">
      <c r="A24" s="2"/>
      <c r="B24" s="7"/>
      <c r="C24" s="28" t="s">
        <v>0</v>
      </c>
      <c r="D24" s="28"/>
      <c r="E24" s="28"/>
      <c r="F24" s="28"/>
      <c r="G24" s="28" t="s">
        <v>1</v>
      </c>
      <c r="H24" s="28"/>
      <c r="I24" s="28"/>
      <c r="J24" s="28"/>
      <c r="K24" s="3" t="s">
        <v>2</v>
      </c>
      <c r="L24" s="3" t="s">
        <v>3</v>
      </c>
    </row>
    <row r="25" spans="1:12" x14ac:dyDescent="0.25">
      <c r="A25" s="10" t="s">
        <v>9</v>
      </c>
      <c r="B25" s="11"/>
      <c r="C25" s="11" t="s">
        <v>4</v>
      </c>
      <c r="D25" s="11" t="s">
        <v>5</v>
      </c>
      <c r="E25" s="11" t="s">
        <v>6</v>
      </c>
      <c r="F25" s="11" t="s">
        <v>7</v>
      </c>
      <c r="G25" s="11" t="s">
        <v>4</v>
      </c>
      <c r="H25" s="11" t="s">
        <v>5</v>
      </c>
      <c r="I25" s="11" t="s">
        <v>6</v>
      </c>
      <c r="J25" s="11" t="s">
        <v>7</v>
      </c>
      <c r="K25" s="11" t="s">
        <v>7</v>
      </c>
      <c r="L25" s="11" t="s">
        <v>7</v>
      </c>
    </row>
    <row r="26" spans="1:12" x14ac:dyDescent="0.25">
      <c r="A26" s="26">
        <v>4</v>
      </c>
      <c r="B26" s="12" t="s">
        <v>8</v>
      </c>
      <c r="C26" s="13" t="s">
        <v>23</v>
      </c>
      <c r="D26" s="11">
        <v>4363</v>
      </c>
      <c r="E26" s="11">
        <f>D26/$D$26</f>
        <v>1</v>
      </c>
      <c r="F26" s="11">
        <f>E26*$D$2*$G$2</f>
        <v>0.58986610039521026</v>
      </c>
      <c r="G26" s="13" t="s">
        <v>29</v>
      </c>
      <c r="H26" s="11">
        <v>10745</v>
      </c>
      <c r="I26" s="11">
        <f>H26/$H$26</f>
        <v>1</v>
      </c>
      <c r="J26" s="11">
        <f>I26*$D$2*$G$2</f>
        <v>0.58986610039521026</v>
      </c>
      <c r="K26" s="14">
        <f>AVERAGE(J26,F26)</f>
        <v>0.58986610039521026</v>
      </c>
      <c r="L26" s="14">
        <f>STDEV(J26,F26)</f>
        <v>0</v>
      </c>
    </row>
    <row r="27" spans="1:12" x14ac:dyDescent="0.25">
      <c r="A27" s="26"/>
      <c r="B27" s="12" t="s">
        <v>19</v>
      </c>
      <c r="C27" s="13" t="s">
        <v>34</v>
      </c>
      <c r="D27" s="11">
        <v>8873967</v>
      </c>
      <c r="E27" s="11">
        <f t="shared" ref="E27:E31" si="12">D27/$D$26</f>
        <v>2033.9140499656201</v>
      </c>
      <c r="F27" s="11">
        <f>E27*$D$2*$G$2</f>
        <v>1199.7369491922491</v>
      </c>
      <c r="G27" s="13" t="s">
        <v>36</v>
      </c>
      <c r="H27" s="11">
        <v>20658178</v>
      </c>
      <c r="I27" s="11">
        <f t="shared" ref="I27:I31" si="13">H27/$H$26</f>
        <v>1922.5852024197302</v>
      </c>
      <c r="J27" s="11">
        <f>I27*$D$2*$G$2</f>
        <v>1134.0678360288623</v>
      </c>
      <c r="K27" s="14">
        <f>AVERAGE(J27,F27)</f>
        <v>1166.9023926105556</v>
      </c>
      <c r="L27" s="14">
        <f>STDEV(J27,F27)</f>
        <v>46.435075232337567</v>
      </c>
    </row>
    <row r="28" spans="1:12" x14ac:dyDescent="0.25">
      <c r="A28" s="26"/>
      <c r="B28" s="12" t="s">
        <v>11</v>
      </c>
      <c r="C28" s="13"/>
      <c r="D28" s="11"/>
      <c r="E28" s="11">
        <f t="shared" si="12"/>
        <v>0</v>
      </c>
      <c r="F28" s="11">
        <f>E28*$D$2*$G$2</f>
        <v>0</v>
      </c>
      <c r="G28" s="13"/>
      <c r="H28" s="11"/>
      <c r="I28" s="11">
        <f t="shared" si="13"/>
        <v>0</v>
      </c>
      <c r="J28" s="11">
        <f t="shared" ref="J28:J31" si="14">I28*$D$2*$G$2</f>
        <v>0</v>
      </c>
      <c r="K28" s="14">
        <f t="shared" ref="K28:K31" si="15">AVERAGE(J28,F28)</f>
        <v>0</v>
      </c>
      <c r="L28" s="14">
        <f t="shared" ref="L28:L31" si="16">STDEV(J28,F28)</f>
        <v>0</v>
      </c>
    </row>
    <row r="29" spans="1:12" x14ac:dyDescent="0.25">
      <c r="A29" s="26"/>
      <c r="B29" s="12" t="s">
        <v>12</v>
      </c>
      <c r="C29" s="13"/>
      <c r="D29" s="11"/>
      <c r="E29" s="11">
        <f t="shared" si="12"/>
        <v>0</v>
      </c>
      <c r="F29" s="11">
        <f t="shared" ref="F29:F31" si="17">E29*$D$2*$G$2</f>
        <v>0</v>
      </c>
      <c r="G29" s="13"/>
      <c r="H29" s="11"/>
      <c r="I29" s="11">
        <f t="shared" si="13"/>
        <v>0</v>
      </c>
      <c r="J29" s="11">
        <f t="shared" si="14"/>
        <v>0</v>
      </c>
      <c r="K29" s="14">
        <f t="shared" si="15"/>
        <v>0</v>
      </c>
      <c r="L29" s="14">
        <f t="shared" si="16"/>
        <v>0</v>
      </c>
    </row>
    <row r="30" spans="1:12" x14ac:dyDescent="0.25">
      <c r="A30" s="26"/>
      <c r="B30" s="12" t="s">
        <v>10</v>
      </c>
      <c r="C30" s="13" t="s">
        <v>35</v>
      </c>
      <c r="D30" s="11">
        <v>47698</v>
      </c>
      <c r="E30" s="11">
        <f t="shared" si="12"/>
        <v>10.932385972954389</v>
      </c>
      <c r="F30" s="11">
        <f t="shared" si="17"/>
        <v>6.4486438818819023</v>
      </c>
      <c r="G30" s="13" t="s">
        <v>33</v>
      </c>
      <c r="H30" s="11">
        <v>86022</v>
      </c>
      <c r="I30" s="11">
        <f t="shared" si="13"/>
        <v>8.0057701256398328</v>
      </c>
      <c r="J30" s="11">
        <f t="shared" si="14"/>
        <v>4.7223324046716408</v>
      </c>
      <c r="K30" s="14">
        <f t="shared" si="15"/>
        <v>5.5854881432767716</v>
      </c>
      <c r="L30" s="14">
        <f t="shared" si="16"/>
        <v>1.2206865519755412</v>
      </c>
    </row>
    <row r="31" spans="1:12" x14ac:dyDescent="0.25">
      <c r="A31" s="26"/>
      <c r="B31" s="12" t="s">
        <v>13</v>
      </c>
      <c r="C31" s="13" t="s">
        <v>31</v>
      </c>
      <c r="D31" s="11">
        <v>1132</v>
      </c>
      <c r="E31" s="11">
        <f t="shared" si="12"/>
        <v>0.25945450378180152</v>
      </c>
      <c r="F31" s="11">
        <f t="shared" si="17"/>
        <v>0.15304341637574559</v>
      </c>
      <c r="G31" s="13" t="s">
        <v>26</v>
      </c>
      <c r="H31" s="11">
        <v>4544</v>
      </c>
      <c r="I31" s="11">
        <f t="shared" si="13"/>
        <v>0.42289436947417403</v>
      </c>
      <c r="J31" s="11">
        <f t="shared" si="14"/>
        <v>0.24945105260082229</v>
      </c>
      <c r="K31" s="14">
        <f t="shared" si="15"/>
        <v>0.20124723448828394</v>
      </c>
      <c r="L31" s="14">
        <f t="shared" si="16"/>
        <v>6.8170493332917637E-2</v>
      </c>
    </row>
    <row r="32" spans="1:12" x14ac:dyDescent="0.25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</row>
    <row r="33" spans="1:12" x14ac:dyDescent="0.25">
      <c r="A33" s="2"/>
      <c r="B33" s="7"/>
      <c r="C33" s="28" t="s">
        <v>0</v>
      </c>
      <c r="D33" s="28"/>
      <c r="E33" s="28"/>
      <c r="F33" s="28"/>
      <c r="G33" s="28" t="s">
        <v>1</v>
      </c>
      <c r="H33" s="28"/>
      <c r="I33" s="28"/>
      <c r="J33" s="28"/>
      <c r="K33" s="3" t="s">
        <v>2</v>
      </c>
      <c r="L33" s="3" t="s">
        <v>3</v>
      </c>
    </row>
    <row r="34" spans="1:12" x14ac:dyDescent="0.25">
      <c r="A34" s="10" t="s">
        <v>9</v>
      </c>
      <c r="B34" s="11"/>
      <c r="C34" s="11" t="s">
        <v>4</v>
      </c>
      <c r="D34" s="11" t="s">
        <v>5</v>
      </c>
      <c r="E34" s="11" t="s">
        <v>6</v>
      </c>
      <c r="F34" s="11" t="s">
        <v>7</v>
      </c>
      <c r="G34" s="11" t="s">
        <v>4</v>
      </c>
      <c r="H34" s="11" t="s">
        <v>5</v>
      </c>
      <c r="I34" s="11" t="s">
        <v>6</v>
      </c>
      <c r="J34" s="11" t="s">
        <v>7</v>
      </c>
      <c r="K34" s="11" t="s">
        <v>7</v>
      </c>
      <c r="L34" s="11" t="s">
        <v>7</v>
      </c>
    </row>
    <row r="35" spans="1:12" x14ac:dyDescent="0.25">
      <c r="A35" s="26">
        <v>6</v>
      </c>
      <c r="B35" s="12" t="s">
        <v>8</v>
      </c>
      <c r="C35" s="13" t="s">
        <v>23</v>
      </c>
      <c r="D35" s="11">
        <v>10340</v>
      </c>
      <c r="E35" s="11">
        <f>D35/$D$35</f>
        <v>1</v>
      </c>
      <c r="F35" s="11">
        <f>E35*$D$2*$G$2</f>
        <v>0.58986610039521026</v>
      </c>
      <c r="G35" s="13" t="s">
        <v>29</v>
      </c>
      <c r="H35" s="11">
        <v>12134</v>
      </c>
      <c r="I35" s="11">
        <f>H35/$H$35</f>
        <v>1</v>
      </c>
      <c r="J35" s="11">
        <f>I35*$D$2*$G$2</f>
        <v>0.58986610039521026</v>
      </c>
      <c r="K35" s="14">
        <f>AVERAGE(J35,F35)</f>
        <v>0.58986610039521026</v>
      </c>
      <c r="L35" s="14">
        <f>STDEV(J35,F35)</f>
        <v>0</v>
      </c>
    </row>
    <row r="36" spans="1:12" x14ac:dyDescent="0.25">
      <c r="A36" s="26"/>
      <c r="B36" s="12" t="s">
        <v>19</v>
      </c>
      <c r="C36" s="13" t="s">
        <v>32</v>
      </c>
      <c r="D36" s="11">
        <v>20482534</v>
      </c>
      <c r="E36" s="11">
        <f t="shared" ref="E36:E39" si="18">D36/$D$35</f>
        <v>1980.9027079303676</v>
      </c>
      <c r="F36" s="11">
        <f>E36*$D$2*$G$2</f>
        <v>1168.467355589198</v>
      </c>
      <c r="G36" s="13" t="s">
        <v>39</v>
      </c>
      <c r="H36" s="11">
        <v>24786342</v>
      </c>
      <c r="I36" s="11">
        <f t="shared" ref="I36:I40" si="19">H36/$H$35</f>
        <v>2042.7181473545409</v>
      </c>
      <c r="J36" s="11">
        <f>I36*$D$2*$G$2</f>
        <v>1204.9301877865514</v>
      </c>
      <c r="K36" s="14">
        <f>AVERAGE(J36,F36)</f>
        <v>1186.6987716878748</v>
      </c>
      <c r="L36" s="14">
        <f>STDEV(J36,F36)</f>
        <v>25.783115908015816</v>
      </c>
    </row>
    <row r="37" spans="1:12" x14ac:dyDescent="0.25">
      <c r="A37" s="26"/>
      <c r="B37" s="12" t="s">
        <v>11</v>
      </c>
      <c r="C37" s="13"/>
      <c r="D37" s="11"/>
      <c r="E37" s="11">
        <f t="shared" si="18"/>
        <v>0</v>
      </c>
      <c r="F37" s="11">
        <f>E37*$D$2*$G$2</f>
        <v>0</v>
      </c>
      <c r="G37" s="13"/>
      <c r="H37" s="11"/>
      <c r="I37" s="11">
        <f t="shared" si="19"/>
        <v>0</v>
      </c>
      <c r="J37" s="11">
        <f t="shared" ref="J37:J39" si="20">I37*$D$2*$G$2</f>
        <v>0</v>
      </c>
      <c r="K37" s="14">
        <f t="shared" ref="K37:K39" si="21">AVERAGE(J37,F37)</f>
        <v>0</v>
      </c>
      <c r="L37" s="14">
        <f t="shared" ref="L37:L39" si="22">STDEV(J37,F37)</f>
        <v>0</v>
      </c>
    </row>
    <row r="38" spans="1:12" x14ac:dyDescent="0.25">
      <c r="A38" s="26"/>
      <c r="B38" s="12" t="s">
        <v>12</v>
      </c>
      <c r="C38" s="13" t="s">
        <v>37</v>
      </c>
      <c r="D38" s="11">
        <v>5643</v>
      </c>
      <c r="E38" s="11">
        <f t="shared" si="18"/>
        <v>0.54574468085106387</v>
      </c>
      <c r="F38" s="11">
        <f t="shared" ref="F38:F40" si="23">E38*$D$2*$G$2</f>
        <v>0.32191628670504563</v>
      </c>
      <c r="G38" s="13" t="s">
        <v>37</v>
      </c>
      <c r="H38" s="11">
        <v>4177</v>
      </c>
      <c r="I38" s="11">
        <f t="shared" si="19"/>
        <v>0.3442393275094775</v>
      </c>
      <c r="J38" s="11">
        <f t="shared" si="20"/>
        <v>0.20305510972068511</v>
      </c>
      <c r="K38" s="14">
        <f t="shared" si="21"/>
        <v>0.26248569821286538</v>
      </c>
      <c r="L38" s="14">
        <f t="shared" si="22"/>
        <v>8.4047544265455562E-2</v>
      </c>
    </row>
    <row r="39" spans="1:12" x14ac:dyDescent="0.25">
      <c r="A39" s="26"/>
      <c r="B39" s="12" t="s">
        <v>10</v>
      </c>
      <c r="C39" s="13" t="s">
        <v>38</v>
      </c>
      <c r="D39" s="11">
        <v>165577</v>
      </c>
      <c r="E39" s="11">
        <f t="shared" si="18"/>
        <v>16.013249516441007</v>
      </c>
      <c r="F39" s="11">
        <f t="shared" si="23"/>
        <v>9.445673046918543</v>
      </c>
      <c r="G39" s="13" t="s">
        <v>35</v>
      </c>
      <c r="H39" s="11">
        <v>160111</v>
      </c>
      <c r="I39" s="11">
        <f t="shared" si="19"/>
        <v>13.195236525465633</v>
      </c>
      <c r="J39" s="11">
        <f t="shared" si="20"/>
        <v>7.7834227130688562</v>
      </c>
      <c r="K39" s="14">
        <f t="shared" si="21"/>
        <v>8.6145478799936992</v>
      </c>
      <c r="L39" s="14">
        <f t="shared" si="22"/>
        <v>1.1753884830947161</v>
      </c>
    </row>
    <row r="40" spans="1:12" x14ac:dyDescent="0.25">
      <c r="A40" s="26"/>
      <c r="B40" s="12" t="s">
        <v>13</v>
      </c>
      <c r="C40" s="13" t="s">
        <v>26</v>
      </c>
      <c r="D40" s="11">
        <v>4291</v>
      </c>
      <c r="E40" s="11">
        <f>D40/$D$35</f>
        <v>0.41499032882011605</v>
      </c>
      <c r="F40" s="11">
        <f t="shared" si="23"/>
        <v>0.2447887269628479</v>
      </c>
      <c r="G40" s="13" t="s">
        <v>31</v>
      </c>
      <c r="H40" s="11">
        <v>5298</v>
      </c>
      <c r="I40" s="11">
        <f t="shared" si="19"/>
        <v>0.43662436129882976</v>
      </c>
      <c r="J40" s="11">
        <f t="shared" ref="J40" si="24">I40*$D$2*$G$2</f>
        <v>0.25754990933689009</v>
      </c>
      <c r="K40" s="14">
        <f t="shared" ref="K40" si="25">AVERAGE(J40,F40)</f>
        <v>0.25116931814986898</v>
      </c>
      <c r="L40" s="14">
        <f t="shared" ref="L40" si="26">STDEV(J40,F40)</f>
        <v>9.0235185926434824E-3</v>
      </c>
    </row>
    <row r="41" spans="1:12" x14ac:dyDescent="0.25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</row>
    <row r="42" spans="1:12" x14ac:dyDescent="0.25">
      <c r="A42" s="2"/>
      <c r="B42" s="7"/>
      <c r="C42" s="28" t="s">
        <v>0</v>
      </c>
      <c r="D42" s="28"/>
      <c r="E42" s="28"/>
      <c r="F42" s="28"/>
      <c r="G42" s="28" t="s">
        <v>1</v>
      </c>
      <c r="H42" s="28"/>
      <c r="I42" s="28"/>
      <c r="J42" s="28"/>
      <c r="K42" s="3" t="s">
        <v>2</v>
      </c>
      <c r="L42" s="3" t="s">
        <v>3</v>
      </c>
    </row>
    <row r="43" spans="1:12" x14ac:dyDescent="0.25">
      <c r="A43" s="10" t="s">
        <v>9</v>
      </c>
      <c r="B43" s="11"/>
      <c r="C43" s="11" t="s">
        <v>4</v>
      </c>
      <c r="D43" s="11" t="s">
        <v>5</v>
      </c>
      <c r="E43" s="11" t="s">
        <v>6</v>
      </c>
      <c r="F43" s="11" t="s">
        <v>7</v>
      </c>
      <c r="G43" s="11" t="s">
        <v>4</v>
      </c>
      <c r="H43" s="11" t="s">
        <v>5</v>
      </c>
      <c r="I43" s="11" t="s">
        <v>6</v>
      </c>
      <c r="J43" s="11" t="s">
        <v>7</v>
      </c>
      <c r="K43" s="11" t="s">
        <v>7</v>
      </c>
      <c r="L43" s="11" t="s">
        <v>7</v>
      </c>
    </row>
    <row r="44" spans="1:12" x14ac:dyDescent="0.25">
      <c r="A44" s="26">
        <v>24</v>
      </c>
      <c r="B44" s="12" t="s">
        <v>8</v>
      </c>
      <c r="C44" s="11" t="s">
        <v>29</v>
      </c>
      <c r="D44" s="11">
        <v>11049</v>
      </c>
      <c r="E44" s="11">
        <f t="shared" ref="E44:E49" si="27">D44/$D$44</f>
        <v>1</v>
      </c>
      <c r="F44" s="11">
        <f>E44*$D$2*$G$2</f>
        <v>0.58986610039521026</v>
      </c>
      <c r="G44" s="13" t="s">
        <v>23</v>
      </c>
      <c r="H44" s="11">
        <v>9549</v>
      </c>
      <c r="I44" s="11">
        <f>H44/$H$44</f>
        <v>1</v>
      </c>
      <c r="J44" s="11">
        <f>I44*$D$2*$G$2</f>
        <v>0.58986610039521026</v>
      </c>
      <c r="K44" s="14">
        <f>AVERAGE(J44,F44)</f>
        <v>0.58986610039521026</v>
      </c>
      <c r="L44" s="14">
        <f>STDEV(J44,F44)</f>
        <v>0</v>
      </c>
    </row>
    <row r="45" spans="1:12" x14ac:dyDescent="0.25">
      <c r="A45" s="26"/>
      <c r="B45" s="12" t="s">
        <v>19</v>
      </c>
      <c r="C45" s="11" t="s">
        <v>40</v>
      </c>
      <c r="D45" s="11">
        <v>21883055</v>
      </c>
      <c r="E45" s="11">
        <f t="shared" si="27"/>
        <v>1980.5462032763146</v>
      </c>
      <c r="F45" s="11">
        <f>E45*$D$2*$G$2</f>
        <v>1168.2570655791392</v>
      </c>
      <c r="G45" s="13" t="s">
        <v>43</v>
      </c>
      <c r="H45" s="11">
        <v>18700398</v>
      </c>
      <c r="I45" s="11">
        <f t="shared" ref="I45:I49" si="28">H45/$H$44</f>
        <v>1958.3619227144204</v>
      </c>
      <c r="J45" s="11">
        <f>I45*$D$2*$G$2</f>
        <v>1155.1713105140213</v>
      </c>
      <c r="K45" s="14">
        <f>AVERAGE(J45,F45)</f>
        <v>1161.7141880465801</v>
      </c>
      <c r="L45" s="14">
        <f>STDEV(J45,F45)</f>
        <v>9.2530261434910344</v>
      </c>
    </row>
    <row r="46" spans="1:12" x14ac:dyDescent="0.25">
      <c r="A46" s="26"/>
      <c r="B46" s="12" t="s">
        <v>11</v>
      </c>
      <c r="C46" s="11"/>
      <c r="D46" s="11"/>
      <c r="E46" s="11">
        <f t="shared" si="27"/>
        <v>0</v>
      </c>
      <c r="F46" s="11">
        <f>E46*$D$2*$G$2</f>
        <v>0</v>
      </c>
      <c r="G46" s="13"/>
      <c r="H46" s="11"/>
      <c r="I46" s="11">
        <f t="shared" si="28"/>
        <v>0</v>
      </c>
      <c r="J46" s="11">
        <f t="shared" ref="J46:J48" si="29">I46*$D$2*$G$2</f>
        <v>0</v>
      </c>
      <c r="K46" s="14">
        <f t="shared" ref="K46:K48" si="30">AVERAGE(J46,F46)</f>
        <v>0</v>
      </c>
      <c r="L46" s="14">
        <f t="shared" ref="L46:L48" si="31">STDEV(J46,F46)</f>
        <v>0</v>
      </c>
    </row>
    <row r="47" spans="1:12" x14ac:dyDescent="0.25">
      <c r="A47" s="26"/>
      <c r="B47" s="12" t="s">
        <v>12</v>
      </c>
      <c r="C47" s="11" t="s">
        <v>41</v>
      </c>
      <c r="D47" s="11">
        <v>8858</v>
      </c>
      <c r="E47" s="11">
        <f t="shared" si="27"/>
        <v>0.80170151144899993</v>
      </c>
      <c r="F47" s="11">
        <f t="shared" ref="F47:F48" si="32">E47*$D$2*$G$2</f>
        <v>0.47289654423936761</v>
      </c>
      <c r="G47" s="13" t="s">
        <v>37</v>
      </c>
      <c r="H47" s="11">
        <v>6069</v>
      </c>
      <c r="I47" s="11">
        <f>H47/$H$44</f>
        <v>0.63556393339616712</v>
      </c>
      <c r="J47" s="11">
        <f t="shared" si="29"/>
        <v>0.37489761894423823</v>
      </c>
      <c r="K47" s="14">
        <f t="shared" si="30"/>
        <v>0.42389708159180295</v>
      </c>
      <c r="L47" s="14">
        <f t="shared" si="31"/>
        <v>6.9295704625179699E-2</v>
      </c>
    </row>
    <row r="48" spans="1:12" x14ac:dyDescent="0.25">
      <c r="A48" s="26"/>
      <c r="B48" s="12" t="s">
        <v>10</v>
      </c>
      <c r="C48" s="11" t="s">
        <v>25</v>
      </c>
      <c r="D48" s="11">
        <v>198166</v>
      </c>
      <c r="E48" s="11">
        <f t="shared" si="27"/>
        <v>17.935197755452982</v>
      </c>
      <c r="F48" s="11">
        <f t="shared" si="32"/>
        <v>10.579365159825979</v>
      </c>
      <c r="G48" s="13" t="s">
        <v>25</v>
      </c>
      <c r="H48" s="11">
        <v>193215</v>
      </c>
      <c r="I48" s="11">
        <f>H48/$H$44</f>
        <v>20.234055922086082</v>
      </c>
      <c r="J48" s="11">
        <f t="shared" si="29"/>
        <v>11.935383661939527</v>
      </c>
      <c r="K48" s="14">
        <f t="shared" si="30"/>
        <v>11.257374410882754</v>
      </c>
      <c r="L48" s="14">
        <f t="shared" si="31"/>
        <v>0.95884987825891432</v>
      </c>
    </row>
    <row r="49" spans="1:12" x14ac:dyDescent="0.25">
      <c r="A49" s="26"/>
      <c r="B49" s="12" t="s">
        <v>13</v>
      </c>
      <c r="C49" s="11" t="s">
        <v>42</v>
      </c>
      <c r="D49" s="11">
        <v>4956</v>
      </c>
      <c r="E49" s="11">
        <f t="shared" si="27"/>
        <v>0.44854737985338039</v>
      </c>
      <c r="F49" s="11">
        <f t="shared" ref="F49" si="33">E49*$D$2*$G$2</f>
        <v>0.2645828937966026</v>
      </c>
      <c r="G49" s="13" t="s">
        <v>44</v>
      </c>
      <c r="H49" s="11">
        <v>5535</v>
      </c>
      <c r="I49" s="11">
        <f t="shared" si="28"/>
        <v>0.57964184731385482</v>
      </c>
      <c r="J49" s="11">
        <f t="shared" ref="J49" si="34">I49*$D$2*$G$2</f>
        <v>0.34191107610089944</v>
      </c>
      <c r="K49" s="14">
        <f t="shared" ref="K49" si="35">AVERAGE(J49,F49)</f>
        <v>0.30324698494875102</v>
      </c>
      <c r="L49" s="14">
        <f t="shared" ref="L49" si="36">STDEV(J49,F49)</f>
        <v>5.4679282084197714E-2</v>
      </c>
    </row>
    <row r="50" spans="1:12" x14ac:dyDescent="0.25">
      <c r="A50" s="17"/>
      <c r="B50" s="12"/>
      <c r="C50" s="11"/>
      <c r="D50" s="11"/>
      <c r="E50" s="11"/>
      <c r="F50" s="11"/>
      <c r="G50" s="13"/>
      <c r="H50" s="11"/>
      <c r="I50" s="11"/>
      <c r="J50" s="11"/>
      <c r="K50" s="14"/>
      <c r="L50" s="14"/>
    </row>
    <row r="51" spans="1:12" x14ac:dyDescent="0.25">
      <c r="A51" s="2"/>
      <c r="B51" s="18"/>
      <c r="C51" s="28" t="s">
        <v>0</v>
      </c>
      <c r="D51" s="28"/>
      <c r="E51" s="28"/>
      <c r="F51" s="28"/>
      <c r="G51" s="28" t="s">
        <v>1</v>
      </c>
      <c r="H51" s="28"/>
      <c r="I51" s="28"/>
      <c r="J51" s="28"/>
      <c r="K51" s="3" t="s">
        <v>2</v>
      </c>
      <c r="L51" s="3" t="s">
        <v>3</v>
      </c>
    </row>
    <row r="52" spans="1:12" x14ac:dyDescent="0.25">
      <c r="A52" s="17" t="s">
        <v>9</v>
      </c>
      <c r="B52" s="11"/>
      <c r="C52" s="11" t="s">
        <v>4</v>
      </c>
      <c r="D52" s="11" t="s">
        <v>5</v>
      </c>
      <c r="E52" s="11" t="s">
        <v>6</v>
      </c>
      <c r="F52" s="11" t="s">
        <v>7</v>
      </c>
      <c r="G52" s="11" t="s">
        <v>4</v>
      </c>
      <c r="H52" s="11" t="s">
        <v>5</v>
      </c>
      <c r="I52" s="11" t="s">
        <v>6</v>
      </c>
      <c r="J52" s="11" t="s">
        <v>7</v>
      </c>
      <c r="K52" s="11" t="s">
        <v>7</v>
      </c>
      <c r="L52" s="11" t="s">
        <v>7</v>
      </c>
    </row>
    <row r="53" spans="1:12" x14ac:dyDescent="0.25">
      <c r="A53" s="26">
        <v>48</v>
      </c>
      <c r="B53" s="12" t="s">
        <v>8</v>
      </c>
      <c r="C53" s="11" t="s">
        <v>47</v>
      </c>
      <c r="D53" s="11">
        <v>6494</v>
      </c>
      <c r="E53" s="11">
        <f>D53/$D$53</f>
        <v>1</v>
      </c>
      <c r="F53" s="11">
        <f>E53*$D$2*$G$2</f>
        <v>0.58986610039521026</v>
      </c>
      <c r="G53" s="13" t="s">
        <v>47</v>
      </c>
      <c r="H53" s="11">
        <v>4416</v>
      </c>
      <c r="I53" s="11">
        <f>H53/$H$53</f>
        <v>1</v>
      </c>
      <c r="J53" s="11">
        <f>I53*$D$2*$G$2</f>
        <v>0.58986610039521026</v>
      </c>
      <c r="K53" s="14">
        <f>AVERAGE(J53,F53)</f>
        <v>0.58986610039521026</v>
      </c>
      <c r="L53" s="14">
        <f>STDEV(J53,F53)</f>
        <v>0</v>
      </c>
    </row>
    <row r="54" spans="1:12" x14ac:dyDescent="0.25">
      <c r="A54" s="26"/>
      <c r="B54" s="12" t="s">
        <v>19</v>
      </c>
      <c r="C54" s="11" t="s">
        <v>48</v>
      </c>
      <c r="D54" s="11">
        <v>13480820</v>
      </c>
      <c r="E54" s="11">
        <f t="shared" ref="E54:E58" si="37">D54/$D$53</f>
        <v>2075.8885124730518</v>
      </c>
      <c r="F54" s="11">
        <f>E54*$D$2*$G$2</f>
        <v>1224.4962617076928</v>
      </c>
      <c r="G54" s="13" t="s">
        <v>51</v>
      </c>
      <c r="H54" s="11">
        <v>7990170</v>
      </c>
      <c r="I54" s="11">
        <f t="shared" ref="I54:I58" si="38">H54/$H$53</f>
        <v>1809.3682065217392</v>
      </c>
      <c r="J54" s="11">
        <f>I54*$D$2*$G$2</f>
        <v>1067.2849681600537</v>
      </c>
      <c r="K54" s="14">
        <f>AVERAGE(J54,F54)</f>
        <v>1145.8906149338732</v>
      </c>
      <c r="L54" s="14">
        <f>STDEV(J54,F54)</f>
        <v>111.16517174664455</v>
      </c>
    </row>
    <row r="55" spans="1:12" x14ac:dyDescent="0.25">
      <c r="A55" s="26"/>
      <c r="B55" s="12" t="s">
        <v>11</v>
      </c>
      <c r="C55" s="11"/>
      <c r="D55" s="11"/>
      <c r="E55" s="11">
        <f t="shared" si="37"/>
        <v>0</v>
      </c>
      <c r="F55" s="11">
        <f>E55*$D$2*$G$2</f>
        <v>0</v>
      </c>
      <c r="G55" s="13"/>
      <c r="H55" s="11"/>
      <c r="I55" s="11">
        <f t="shared" si="38"/>
        <v>0</v>
      </c>
      <c r="J55" s="11">
        <f t="shared" ref="J55:J58" si="39">I55*$D$2*$G$2</f>
        <v>0</v>
      </c>
      <c r="K55" s="14">
        <f t="shared" ref="K55:K58" si="40">AVERAGE(J55,F55)</f>
        <v>0</v>
      </c>
      <c r="L55" s="14">
        <f t="shared" ref="L55:L58" si="41">STDEV(J55,F55)</f>
        <v>0</v>
      </c>
    </row>
    <row r="56" spans="1:12" x14ac:dyDescent="0.25">
      <c r="A56" s="26"/>
      <c r="B56" s="12" t="s">
        <v>12</v>
      </c>
      <c r="C56" s="11" t="s">
        <v>37</v>
      </c>
      <c r="D56" s="11">
        <v>6492</v>
      </c>
      <c r="E56" s="11">
        <f>D56/$D$53</f>
        <v>0.9996920234062211</v>
      </c>
      <c r="F56" s="11">
        <f t="shared" ref="F56:F58" si="42">E56*$D$2*$G$2</f>
        <v>0.58968443544282489</v>
      </c>
      <c r="G56" s="13" t="s">
        <v>37</v>
      </c>
      <c r="H56" s="11">
        <v>4451</v>
      </c>
      <c r="I56" s="11">
        <f t="shared" si="38"/>
        <v>1.0079257246376812</v>
      </c>
      <c r="J56" s="11">
        <f t="shared" si="39"/>
        <v>0.59454121668004545</v>
      </c>
      <c r="K56" s="14">
        <f t="shared" si="40"/>
        <v>0.59211282606143523</v>
      </c>
      <c r="L56" s="14">
        <f t="shared" si="41"/>
        <v>3.4342629475782433E-3</v>
      </c>
    </row>
    <row r="57" spans="1:12" x14ac:dyDescent="0.25">
      <c r="A57" s="26"/>
      <c r="B57" s="12" t="s">
        <v>10</v>
      </c>
      <c r="C57" s="11" t="s">
        <v>49</v>
      </c>
      <c r="D57" s="11">
        <v>117070</v>
      </c>
      <c r="E57" s="11">
        <f t="shared" si="37"/>
        <v>18.02740991684632</v>
      </c>
      <c r="F57" s="11">
        <f t="shared" si="42"/>
        <v>10.633757987876081</v>
      </c>
      <c r="G57" s="13" t="s">
        <v>52</v>
      </c>
      <c r="H57" s="11">
        <v>81573</v>
      </c>
      <c r="I57" s="11">
        <f t="shared" si="38"/>
        <v>18.472146739130434</v>
      </c>
      <c r="J57" s="11">
        <f t="shared" si="39"/>
        <v>10.896093162938968</v>
      </c>
      <c r="K57" s="14">
        <f t="shared" si="40"/>
        <v>10.764925575407524</v>
      </c>
      <c r="L57" s="14">
        <f t="shared" si="41"/>
        <v>0.18549898123072753</v>
      </c>
    </row>
    <row r="58" spans="1:12" x14ac:dyDescent="0.25">
      <c r="A58" s="26"/>
      <c r="B58" s="12" t="s">
        <v>13</v>
      </c>
      <c r="C58" s="11" t="s">
        <v>50</v>
      </c>
      <c r="D58" s="11">
        <v>2780</v>
      </c>
      <c r="E58" s="11">
        <f t="shared" si="37"/>
        <v>0.4280874653526332</v>
      </c>
      <c r="F58" s="11">
        <f t="shared" si="42"/>
        <v>0.2525142838156274</v>
      </c>
      <c r="G58" s="13" t="s">
        <v>53</v>
      </c>
      <c r="H58" s="11">
        <v>1925</v>
      </c>
      <c r="I58" s="11">
        <f t="shared" si="38"/>
        <v>0.43591485507246375</v>
      </c>
      <c r="J58" s="11">
        <f t="shared" si="39"/>
        <v>0.25713139566593746</v>
      </c>
      <c r="K58" s="14">
        <f t="shared" si="40"/>
        <v>0.25482283974078246</v>
      </c>
      <c r="L58" s="14">
        <f t="shared" si="41"/>
        <v>3.264791098851005E-3</v>
      </c>
    </row>
    <row r="59" spans="1:12" x14ac:dyDescent="0.25">
      <c r="A59" s="17"/>
      <c r="B59" s="12"/>
      <c r="C59" s="11"/>
      <c r="D59" s="11"/>
      <c r="E59" s="11"/>
      <c r="F59" s="11"/>
      <c r="G59" s="13"/>
      <c r="H59" s="11"/>
      <c r="I59" s="11"/>
      <c r="J59" s="11"/>
      <c r="K59" s="14"/>
      <c r="L59" s="14"/>
    </row>
    <row r="60" spans="1:12" x14ac:dyDescent="0.25">
      <c r="A60" s="2"/>
      <c r="B60" s="18"/>
      <c r="C60" s="28" t="s">
        <v>0</v>
      </c>
      <c r="D60" s="28"/>
      <c r="E60" s="28"/>
      <c r="F60" s="28"/>
      <c r="G60" s="28" t="s">
        <v>1</v>
      </c>
      <c r="H60" s="28"/>
      <c r="I60" s="28"/>
      <c r="J60" s="28"/>
      <c r="K60" s="3" t="s">
        <v>2</v>
      </c>
      <c r="L60" s="3" t="s">
        <v>3</v>
      </c>
    </row>
    <row r="61" spans="1:12" x14ac:dyDescent="0.25">
      <c r="A61" s="17" t="s">
        <v>9</v>
      </c>
      <c r="B61" s="11"/>
      <c r="C61" s="11" t="s">
        <v>4</v>
      </c>
      <c r="D61" s="11" t="s">
        <v>5</v>
      </c>
      <c r="E61" s="11" t="s">
        <v>6</v>
      </c>
      <c r="F61" s="11" t="s">
        <v>7</v>
      </c>
      <c r="G61" s="11" t="s">
        <v>4</v>
      </c>
      <c r="H61" s="11" t="s">
        <v>5</v>
      </c>
      <c r="I61" s="11" t="s">
        <v>6</v>
      </c>
      <c r="J61" s="11" t="s">
        <v>7</v>
      </c>
      <c r="K61" s="11" t="s">
        <v>7</v>
      </c>
      <c r="L61" s="11" t="s">
        <v>7</v>
      </c>
    </row>
    <row r="62" spans="1:12" x14ac:dyDescent="0.25">
      <c r="A62" s="26">
        <v>72</v>
      </c>
      <c r="B62" s="12" t="s">
        <v>8</v>
      </c>
      <c r="C62" s="11" t="s">
        <v>23</v>
      </c>
      <c r="D62" s="11">
        <v>4690</v>
      </c>
      <c r="E62" s="11">
        <f>D62/$D$62</f>
        <v>1</v>
      </c>
      <c r="F62" s="11">
        <f>E62*$D$2*$G$2</f>
        <v>0.58986610039521026</v>
      </c>
      <c r="G62" s="13" t="s">
        <v>29</v>
      </c>
      <c r="H62" s="11">
        <v>14245</v>
      </c>
      <c r="I62" s="11">
        <f>H62/$H$62</f>
        <v>1</v>
      </c>
      <c r="J62" s="11">
        <f>I62*$D$2*$G$2</f>
        <v>0.58986610039521026</v>
      </c>
      <c r="K62" s="14">
        <f>AVERAGE(J62,F62)</f>
        <v>0.58986610039521026</v>
      </c>
      <c r="L62" s="14">
        <f>STDEV(J62,F62)</f>
        <v>0</v>
      </c>
    </row>
    <row r="63" spans="1:12" x14ac:dyDescent="0.25">
      <c r="A63" s="26"/>
      <c r="B63" s="12" t="s">
        <v>19</v>
      </c>
      <c r="C63" s="11" t="s">
        <v>54</v>
      </c>
      <c r="D63" s="11">
        <v>8383466</v>
      </c>
      <c r="E63" s="11">
        <f t="shared" ref="E63:E67" si="43">D63/$D$62</f>
        <v>1787.5194029850745</v>
      </c>
      <c r="F63" s="11">
        <f>E63*$D$2*$G$2</f>
        <v>1054.3970996195803</v>
      </c>
      <c r="G63" s="13" t="s">
        <v>55</v>
      </c>
      <c r="H63" s="11">
        <v>27701875</v>
      </c>
      <c r="I63" s="11">
        <f t="shared" ref="I63:I67" si="44">H63/$H$62</f>
        <v>1944.6735696735698</v>
      </c>
      <c r="J63" s="11">
        <f>I63*$D$2*$G$2</f>
        <v>1147.0970150849819</v>
      </c>
      <c r="K63" s="14">
        <f>AVERAGE(J63,F63)</f>
        <v>1100.747057352281</v>
      </c>
      <c r="L63" s="14">
        <f>STDEV(J63,F63)</f>
        <v>65.548738841005147</v>
      </c>
    </row>
    <row r="64" spans="1:12" x14ac:dyDescent="0.25">
      <c r="A64" s="26"/>
      <c r="B64" s="12" t="s">
        <v>11</v>
      </c>
      <c r="C64" s="11"/>
      <c r="D64" s="11"/>
      <c r="E64" s="11">
        <f t="shared" si="43"/>
        <v>0</v>
      </c>
      <c r="F64" s="11">
        <f>E64*$D$2*$G$2</f>
        <v>0</v>
      </c>
      <c r="G64" s="13"/>
      <c r="H64" s="11"/>
      <c r="I64" s="11">
        <f t="shared" si="44"/>
        <v>0</v>
      </c>
      <c r="J64" s="11">
        <f t="shared" ref="J64:J67" si="45">I64*$D$2*$G$2</f>
        <v>0</v>
      </c>
      <c r="K64" s="14">
        <f t="shared" ref="K64:K67" si="46">AVERAGE(J64,F64)</f>
        <v>0</v>
      </c>
      <c r="L64" s="14">
        <f t="shared" ref="L64:L67" si="47">STDEV(J64,F64)</f>
        <v>0</v>
      </c>
    </row>
    <row r="65" spans="1:13" x14ac:dyDescent="0.25">
      <c r="A65" s="26"/>
      <c r="B65" s="12" t="s">
        <v>12</v>
      </c>
      <c r="C65" s="11" t="s">
        <v>37</v>
      </c>
      <c r="D65" s="11">
        <v>3463</v>
      </c>
      <c r="E65" s="11">
        <f t="shared" si="43"/>
        <v>0.73837953091684438</v>
      </c>
      <c r="F65" s="11">
        <f t="shared" ref="F65:F67" si="48">E65*$D$2*$G$2</f>
        <v>0.43554505451356357</v>
      </c>
      <c r="G65" s="13" t="s">
        <v>37</v>
      </c>
      <c r="H65" s="11">
        <v>9226</v>
      </c>
      <c r="I65" s="11">
        <f t="shared" si="44"/>
        <v>0.64766584766584767</v>
      </c>
      <c r="J65" s="11">
        <f t="shared" si="45"/>
        <v>0.38203612792181185</v>
      </c>
      <c r="K65" s="14">
        <f t="shared" si="46"/>
        <v>0.40879059121768768</v>
      </c>
      <c r="L65" s="14">
        <f t="shared" si="47"/>
        <v>3.7836524847040816E-2</v>
      </c>
    </row>
    <row r="66" spans="1:13" x14ac:dyDescent="0.25">
      <c r="A66" s="26"/>
      <c r="B66" s="12" t="s">
        <v>10</v>
      </c>
      <c r="C66" s="11" t="s">
        <v>35</v>
      </c>
      <c r="D66" s="11">
        <v>79749</v>
      </c>
      <c r="E66" s="11">
        <f t="shared" si="43"/>
        <v>17.004051172707889</v>
      </c>
      <c r="F66" s="11">
        <f t="shared" si="48"/>
        <v>10.030113356165804</v>
      </c>
      <c r="G66" s="13" t="s">
        <v>38</v>
      </c>
      <c r="H66" s="11">
        <v>245637</v>
      </c>
      <c r="I66" s="11">
        <f t="shared" si="44"/>
        <v>17.243734643734644</v>
      </c>
      <c r="J66" s="11">
        <f t="shared" si="45"/>
        <v>10.171494510549545</v>
      </c>
      <c r="K66" s="14">
        <f t="shared" si="46"/>
        <v>10.100803933357675</v>
      </c>
      <c r="L66" s="14">
        <f t="shared" si="47"/>
        <v>9.9971572996725044E-2</v>
      </c>
    </row>
    <row r="67" spans="1:13" x14ac:dyDescent="0.25">
      <c r="A67" s="26"/>
      <c r="B67" s="12" t="s">
        <v>13</v>
      </c>
      <c r="C67" s="11" t="s">
        <v>26</v>
      </c>
      <c r="D67" s="11">
        <v>1921</v>
      </c>
      <c r="E67" s="11">
        <f t="shared" si="43"/>
        <v>0.40959488272921107</v>
      </c>
      <c r="F67" s="11">
        <f t="shared" si="48"/>
        <v>0.24160613621731319</v>
      </c>
      <c r="G67" s="13" t="s">
        <v>26</v>
      </c>
      <c r="H67" s="11">
        <v>6282</v>
      </c>
      <c r="I67" s="11">
        <f t="shared" si="44"/>
        <v>0.440996840996841</v>
      </c>
      <c r="J67" s="11">
        <f t="shared" si="45"/>
        <v>0.2601290868854132</v>
      </c>
      <c r="K67" s="14">
        <f t="shared" si="46"/>
        <v>0.25086761155136317</v>
      </c>
      <c r="L67" s="14">
        <f t="shared" si="47"/>
        <v>1.3097704024997402E-2</v>
      </c>
    </row>
    <row r="68" spans="1:13" x14ac:dyDescent="0.25">
      <c r="A68" s="17"/>
      <c r="B68" s="12"/>
      <c r="C68" s="11"/>
      <c r="D68" s="11"/>
      <c r="E68" s="11"/>
      <c r="F68" s="11"/>
      <c r="G68" s="13"/>
      <c r="H68" s="11"/>
      <c r="I68" s="11"/>
      <c r="J68" s="11"/>
      <c r="K68" s="14"/>
      <c r="L68" s="14"/>
    </row>
    <row r="69" spans="1:13" x14ac:dyDescent="0.25">
      <c r="A69" s="17"/>
      <c r="B69" s="12"/>
      <c r="C69" s="11"/>
      <c r="D69" s="11"/>
      <c r="E69" s="11"/>
      <c r="F69" s="11"/>
      <c r="G69" s="13"/>
      <c r="H69" s="11"/>
      <c r="I69" s="11"/>
      <c r="J69" s="11"/>
      <c r="K69" s="14"/>
      <c r="L69" s="14"/>
    </row>
    <row r="70" spans="1:13" x14ac:dyDescent="0.25">
      <c r="A70" s="17"/>
      <c r="B70" s="12"/>
      <c r="C70" s="11"/>
      <c r="D70" s="11"/>
      <c r="E70" s="11"/>
      <c r="F70" s="11"/>
      <c r="G70" s="13"/>
      <c r="H70" s="11"/>
      <c r="I70" s="11"/>
      <c r="J70" s="11"/>
      <c r="K70" s="14"/>
      <c r="L70" s="14"/>
    </row>
    <row r="71" spans="1:13" x14ac:dyDescent="0.25">
      <c r="A71" s="17"/>
      <c r="B71" s="12"/>
      <c r="C71" s="11"/>
      <c r="D71" s="11"/>
      <c r="E71" s="11"/>
      <c r="F71" s="11"/>
      <c r="G71" s="13"/>
      <c r="H71" s="11"/>
      <c r="I71" s="11"/>
      <c r="J71" s="11"/>
      <c r="K71" s="14"/>
      <c r="L71" s="14"/>
    </row>
    <row r="72" spans="1:13" x14ac:dyDescent="0.25">
      <c r="A72" s="17"/>
      <c r="B72" s="12"/>
      <c r="C72" s="11"/>
      <c r="D72" s="11"/>
      <c r="E72" s="11"/>
      <c r="F72" s="11"/>
      <c r="G72" s="13"/>
      <c r="H72" s="11"/>
      <c r="I72" s="11"/>
      <c r="J72" s="11"/>
      <c r="K72" s="14"/>
      <c r="L72" s="14"/>
    </row>
    <row r="73" spans="1:13" x14ac:dyDescent="0.25">
      <c r="A73" s="17"/>
      <c r="B73" s="12"/>
      <c r="C73" s="11"/>
      <c r="D73" s="11"/>
      <c r="E73" s="11"/>
      <c r="F73" s="11"/>
      <c r="G73" s="13"/>
      <c r="H73" s="11"/>
      <c r="I73" s="11"/>
      <c r="J73" s="11"/>
      <c r="K73" s="14"/>
      <c r="L73" s="14"/>
    </row>
    <row r="74" spans="1:13" x14ac:dyDescent="0.25">
      <c r="A74" s="17"/>
      <c r="B74" s="12"/>
      <c r="C74" s="11"/>
      <c r="D74" s="11"/>
      <c r="E74" s="11"/>
      <c r="F74" s="11"/>
      <c r="G74" s="13"/>
      <c r="H74" s="11"/>
      <c r="I74" s="11"/>
      <c r="J74" s="11"/>
      <c r="K74" s="14"/>
      <c r="L74" s="14"/>
    </row>
    <row r="78" spans="1:13" ht="23.25" x14ac:dyDescent="0.35">
      <c r="A78" s="29" t="s">
        <v>45</v>
      </c>
      <c r="B78" s="29"/>
      <c r="C78" s="29"/>
      <c r="D78" s="29"/>
      <c r="E78" s="29"/>
      <c r="F78" s="29"/>
      <c r="G78" s="29"/>
      <c r="H78" s="29"/>
      <c r="I78" s="29"/>
      <c r="J78" s="29"/>
      <c r="K78" s="16"/>
      <c r="L78" s="16"/>
      <c r="M78" s="16"/>
    </row>
    <row r="79" spans="1:13" x14ac:dyDescent="0.25">
      <c r="C79" s="24" t="s">
        <v>9</v>
      </c>
      <c r="D79" s="24"/>
      <c r="E79" s="24"/>
      <c r="F79" s="24"/>
      <c r="G79" s="24"/>
      <c r="H79" s="24"/>
      <c r="I79" s="24"/>
      <c r="J79" s="24"/>
    </row>
    <row r="80" spans="1:13" x14ac:dyDescent="0.25">
      <c r="C80" s="1">
        <v>1</v>
      </c>
      <c r="D80" s="1">
        <v>2</v>
      </c>
      <c r="E80" s="1">
        <v>4</v>
      </c>
      <c r="F80" s="1">
        <v>6</v>
      </c>
      <c r="G80" s="1">
        <v>24</v>
      </c>
      <c r="H80" s="1">
        <v>48</v>
      </c>
      <c r="I80" s="1">
        <v>72</v>
      </c>
    </row>
    <row r="81" spans="1:10" ht="15" customHeight="1" x14ac:dyDescent="0.25">
      <c r="A81" s="25" t="s">
        <v>16</v>
      </c>
      <c r="B81" s="12" t="s">
        <v>8</v>
      </c>
      <c r="C81" s="4">
        <v>0.58986610039521026</v>
      </c>
      <c r="D81" s="4">
        <v>0.58986610039521026</v>
      </c>
      <c r="E81" s="4">
        <v>0.58986610039521026</v>
      </c>
      <c r="F81" s="4">
        <v>0.58986610039521026</v>
      </c>
      <c r="G81" s="4">
        <v>0.58986610039521026</v>
      </c>
      <c r="H81" s="4">
        <v>0.58986610039521026</v>
      </c>
      <c r="I81" s="4">
        <v>0.58986610039521026</v>
      </c>
      <c r="J81" s="4"/>
    </row>
    <row r="82" spans="1:10" x14ac:dyDescent="0.25">
      <c r="A82" s="25"/>
      <c r="B82" s="12" t="s">
        <v>19</v>
      </c>
      <c r="C82" s="4">
        <v>1134.3418071581018</v>
      </c>
      <c r="D82" s="4">
        <v>1113.9667911132638</v>
      </c>
      <c r="E82" s="4">
        <v>1166.9023926105556</v>
      </c>
      <c r="F82" s="4">
        <v>1186.6987716878748</v>
      </c>
      <c r="G82" s="4">
        <v>1161.7141880465801</v>
      </c>
      <c r="H82" s="4">
        <v>1145.8906149338732</v>
      </c>
      <c r="I82" s="4">
        <v>1100.747057352281</v>
      </c>
      <c r="J82" s="4"/>
    </row>
    <row r="83" spans="1:10" x14ac:dyDescent="0.25">
      <c r="A83" s="25"/>
      <c r="B83" s="12" t="s">
        <v>11</v>
      </c>
      <c r="C83" s="4">
        <v>0</v>
      </c>
      <c r="D83" s="4">
        <v>0</v>
      </c>
      <c r="E83" s="4">
        <v>0</v>
      </c>
      <c r="F83" s="4">
        <v>0</v>
      </c>
      <c r="G83" s="4">
        <v>0</v>
      </c>
      <c r="H83" s="4">
        <v>0</v>
      </c>
      <c r="I83" s="4">
        <v>0</v>
      </c>
      <c r="J83" s="4"/>
    </row>
    <row r="84" spans="1:10" x14ac:dyDescent="0.25">
      <c r="A84" s="25"/>
      <c r="B84" s="12" t="s">
        <v>65</v>
      </c>
      <c r="C84" s="4">
        <v>0</v>
      </c>
      <c r="D84" s="4">
        <v>0</v>
      </c>
      <c r="E84" s="4">
        <v>0</v>
      </c>
      <c r="F84" s="4">
        <v>0.26248569821286538</v>
      </c>
      <c r="G84" s="4">
        <v>0.42389708159180295</v>
      </c>
      <c r="H84" s="4">
        <v>0.59211282606143523</v>
      </c>
      <c r="I84" s="4">
        <v>0.40879059121768768</v>
      </c>
      <c r="J84" s="4"/>
    </row>
    <row r="85" spans="1:10" x14ac:dyDescent="0.25">
      <c r="A85" s="25"/>
      <c r="B85" s="12" t="s">
        <v>66</v>
      </c>
      <c r="C85" s="4">
        <v>0.65293300535977894</v>
      </c>
      <c r="D85" s="4">
        <v>2.1784469115042944</v>
      </c>
      <c r="E85" s="4">
        <v>5.5854881432767716</v>
      </c>
      <c r="F85" s="4">
        <v>8.6145478799936992</v>
      </c>
      <c r="G85" s="4">
        <v>11.257374410882754</v>
      </c>
      <c r="H85" s="4">
        <v>10.764925575407524</v>
      </c>
      <c r="I85" s="4">
        <v>10.100803933357675</v>
      </c>
      <c r="J85" s="4"/>
    </row>
    <row r="86" spans="1:10" x14ac:dyDescent="0.25">
      <c r="A86" s="25"/>
      <c r="B86" s="12" t="s">
        <v>13</v>
      </c>
      <c r="C86" s="4">
        <v>3.0353810627880194E-2</v>
      </c>
      <c r="D86" s="4">
        <v>5.8333071964522309E-2</v>
      </c>
      <c r="E86" s="4">
        <v>0.20124723448828394</v>
      </c>
      <c r="F86" s="4">
        <v>0.25116931814986898</v>
      </c>
      <c r="G86" s="4">
        <v>0.30324698494875102</v>
      </c>
      <c r="H86" s="4">
        <v>0.25482283974078246</v>
      </c>
      <c r="I86" s="4">
        <v>0.25086761155136317</v>
      </c>
      <c r="J86" s="4"/>
    </row>
    <row r="88" spans="1:10" x14ac:dyDescent="0.25">
      <c r="C88" s="24" t="s">
        <v>9</v>
      </c>
      <c r="D88" s="24"/>
      <c r="E88" s="24"/>
      <c r="F88" s="24"/>
      <c r="G88" s="24"/>
      <c r="H88" s="24"/>
      <c r="I88" s="24"/>
      <c r="J88" s="24"/>
    </row>
    <row r="89" spans="1:10" x14ac:dyDescent="0.25">
      <c r="C89" s="1">
        <v>1</v>
      </c>
      <c r="D89" s="1">
        <v>2</v>
      </c>
      <c r="E89" s="1">
        <v>4</v>
      </c>
      <c r="F89" s="1">
        <v>6</v>
      </c>
      <c r="G89" s="1">
        <v>24</v>
      </c>
      <c r="H89" s="1">
        <v>48</v>
      </c>
      <c r="I89" s="1">
        <v>72</v>
      </c>
    </row>
    <row r="90" spans="1:10" ht="15" customHeight="1" x14ac:dyDescent="0.25">
      <c r="A90" s="25" t="s">
        <v>17</v>
      </c>
      <c r="B90" s="12" t="s">
        <v>8</v>
      </c>
      <c r="C90" s="21">
        <v>0</v>
      </c>
      <c r="D90" s="21">
        <v>0</v>
      </c>
      <c r="E90" s="21">
        <v>0</v>
      </c>
      <c r="F90" s="21">
        <v>0</v>
      </c>
      <c r="G90" s="21">
        <v>0</v>
      </c>
      <c r="H90" s="21">
        <v>0</v>
      </c>
      <c r="I90" s="21">
        <v>0</v>
      </c>
      <c r="J90" s="21"/>
    </row>
    <row r="91" spans="1:10" x14ac:dyDescent="0.25">
      <c r="A91" s="25"/>
      <c r="B91" s="12" t="s">
        <v>19</v>
      </c>
      <c r="C91" s="21">
        <v>7.7824967452500005</v>
      </c>
      <c r="D91" s="21">
        <v>50.471768524397291</v>
      </c>
      <c r="E91" s="21">
        <v>46.435075232337567</v>
      </c>
      <c r="F91" s="21">
        <v>25.783115908015816</v>
      </c>
      <c r="G91" s="21">
        <v>9.2530261434910344</v>
      </c>
      <c r="H91" s="21">
        <v>111.16517174664455</v>
      </c>
      <c r="I91" s="21">
        <v>65.548738841005147</v>
      </c>
      <c r="J91" s="21"/>
    </row>
    <row r="92" spans="1:10" x14ac:dyDescent="0.25">
      <c r="A92" s="25"/>
      <c r="B92" s="12" t="s">
        <v>11</v>
      </c>
      <c r="C92" s="21">
        <v>0</v>
      </c>
      <c r="D92" s="21">
        <v>0</v>
      </c>
      <c r="E92" s="21">
        <v>0</v>
      </c>
      <c r="F92" s="21">
        <v>0</v>
      </c>
      <c r="G92" s="21">
        <v>0</v>
      </c>
      <c r="H92" s="21">
        <v>0</v>
      </c>
      <c r="I92" s="21">
        <v>0</v>
      </c>
      <c r="J92" s="21"/>
    </row>
    <row r="93" spans="1:10" x14ac:dyDescent="0.25">
      <c r="A93" s="25"/>
      <c r="B93" s="12" t="s">
        <v>46</v>
      </c>
      <c r="C93" s="21">
        <v>0</v>
      </c>
      <c r="D93" s="21">
        <v>0</v>
      </c>
      <c r="E93" s="21">
        <v>0</v>
      </c>
      <c r="F93" s="21">
        <v>8.4047544265455562E-2</v>
      </c>
      <c r="G93" s="21">
        <v>6.9295704625179699E-2</v>
      </c>
      <c r="H93" s="21">
        <v>3.4342629475782433E-3</v>
      </c>
      <c r="I93" s="21">
        <v>3.7836524847040816E-2</v>
      </c>
      <c r="J93" s="21"/>
    </row>
    <row r="94" spans="1:10" x14ac:dyDescent="0.25">
      <c r="A94" s="25"/>
      <c r="B94" s="12" t="s">
        <v>10</v>
      </c>
      <c r="C94" s="21">
        <v>0.76600617978407559</v>
      </c>
      <c r="D94" s="21">
        <v>0.82080640837050312</v>
      </c>
      <c r="E94" s="21">
        <v>1.2206865519755412</v>
      </c>
      <c r="F94" s="21">
        <v>1.1753884830947161</v>
      </c>
      <c r="G94" s="21">
        <v>0.95884987825891432</v>
      </c>
      <c r="H94" s="21">
        <v>0.18549898123072753</v>
      </c>
      <c r="I94" s="21">
        <v>9.9971572996725044E-2</v>
      </c>
      <c r="J94" s="21"/>
    </row>
    <row r="95" spans="1:10" x14ac:dyDescent="0.25">
      <c r="A95" s="25"/>
      <c r="B95" s="12" t="s">
        <v>13</v>
      </c>
      <c r="C95" s="21">
        <v>4.2926770659652759E-2</v>
      </c>
      <c r="D95" s="21">
        <v>2.1639691718767343E-2</v>
      </c>
      <c r="E95" s="21">
        <v>6.8170493332917637E-2</v>
      </c>
      <c r="F95" s="21">
        <v>9.0235185926434824E-3</v>
      </c>
      <c r="G95" s="21">
        <v>5.4679282084197714E-2</v>
      </c>
      <c r="H95" s="21">
        <v>3.264791098851005E-3</v>
      </c>
      <c r="I95" s="21">
        <v>1.3097704024997402E-2</v>
      </c>
      <c r="J95" s="21"/>
    </row>
    <row r="98" spans="1:8" x14ac:dyDescent="0.25">
      <c r="C98" s="4"/>
      <c r="D98" s="4"/>
      <c r="E98" s="4"/>
      <c r="F98" s="4"/>
      <c r="G98" s="4"/>
    </row>
    <row r="99" spans="1:8" x14ac:dyDescent="0.25">
      <c r="A99" s="5"/>
    </row>
    <row r="100" spans="1:8" x14ac:dyDescent="0.25">
      <c r="A100" s="5"/>
    </row>
    <row r="101" spans="1:8" x14ac:dyDescent="0.25">
      <c r="A101" s="5"/>
      <c r="H101" s="1" t="s">
        <v>20</v>
      </c>
    </row>
    <row r="102" spans="1:8" x14ac:dyDescent="0.25">
      <c r="A102" s="5"/>
    </row>
    <row r="103" spans="1:8" x14ac:dyDescent="0.25">
      <c r="A103" s="5"/>
    </row>
    <row r="112" spans="1:8" x14ac:dyDescent="0.25">
      <c r="B112" s="19"/>
      <c r="C112" s="5"/>
    </row>
    <row r="113" spans="2:3" x14ac:dyDescent="0.25">
      <c r="B113" s="5"/>
      <c r="C113" s="20"/>
    </row>
    <row r="114" spans="2:3" x14ac:dyDescent="0.25">
      <c r="B114" s="5"/>
      <c r="C114" s="5"/>
    </row>
  </sheetData>
  <mergeCells count="27">
    <mergeCell ref="A81:A86"/>
    <mergeCell ref="C42:F42"/>
    <mergeCell ref="G42:J42"/>
    <mergeCell ref="A44:A49"/>
    <mergeCell ref="C51:F51"/>
    <mergeCell ref="G51:J51"/>
    <mergeCell ref="A53:A58"/>
    <mergeCell ref="C60:F60"/>
    <mergeCell ref="G60:J60"/>
    <mergeCell ref="A62:A67"/>
    <mergeCell ref="C79:J79"/>
    <mergeCell ref="C88:J88"/>
    <mergeCell ref="A90:A95"/>
    <mergeCell ref="A35:A40"/>
    <mergeCell ref="A5:J5"/>
    <mergeCell ref="C6:F6"/>
    <mergeCell ref="G6:J6"/>
    <mergeCell ref="A8:A13"/>
    <mergeCell ref="C15:F15"/>
    <mergeCell ref="G15:J15"/>
    <mergeCell ref="A17:A22"/>
    <mergeCell ref="C24:F24"/>
    <mergeCell ref="G24:J24"/>
    <mergeCell ref="A26:A31"/>
    <mergeCell ref="C33:F33"/>
    <mergeCell ref="G33:J33"/>
    <mergeCell ref="A78:J7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F35"/>
  <sheetViews>
    <sheetView zoomScale="70" zoomScaleNormal="70" workbookViewId="0">
      <selection activeCell="R45" sqref="R45"/>
    </sheetView>
  </sheetViews>
  <sheetFormatPr defaultRowHeight="15" x14ac:dyDescent="0.25"/>
  <sheetData>
    <row r="3" spans="1:32" ht="31.5" x14ac:dyDescent="0.5">
      <c r="A3" s="31" t="s">
        <v>56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</row>
    <row r="4" spans="1:32" ht="31.5" customHeight="1" x14ac:dyDescent="0.25">
      <c r="A4" s="30" t="s">
        <v>57</v>
      </c>
      <c r="B4" s="30"/>
      <c r="C4" s="30"/>
      <c r="D4" s="30"/>
      <c r="E4" s="30"/>
      <c r="F4" s="30"/>
      <c r="G4" s="30"/>
      <c r="H4" s="30"/>
      <c r="I4" s="30"/>
      <c r="J4" s="30"/>
      <c r="K4" s="30"/>
      <c r="O4" s="30" t="s">
        <v>58</v>
      </c>
      <c r="P4" s="30"/>
      <c r="Q4" s="30"/>
      <c r="R4" s="30"/>
      <c r="S4" s="30"/>
      <c r="T4" s="30"/>
      <c r="U4" s="30"/>
      <c r="V4" s="30"/>
      <c r="W4" s="30"/>
      <c r="X4" s="30"/>
      <c r="Y4" s="30"/>
    </row>
    <row r="5" spans="1:32" x14ac:dyDescent="0.25">
      <c r="B5" t="s">
        <v>59</v>
      </c>
      <c r="O5" s="23" t="s">
        <v>60</v>
      </c>
    </row>
    <row r="8" spans="1:32" x14ac:dyDescent="0.25">
      <c r="X8" s="22" t="s">
        <v>61</v>
      </c>
    </row>
    <row r="35" spans="1:32" ht="26.25" x14ac:dyDescent="0.4">
      <c r="A35" s="32" t="s">
        <v>62</v>
      </c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</row>
  </sheetData>
  <mergeCells count="4">
    <mergeCell ref="A4:K4"/>
    <mergeCell ref="O4:Y4"/>
    <mergeCell ref="A3:AF3"/>
    <mergeCell ref="A35:AF35"/>
  </mergeCells>
  <hyperlinks>
    <hyperlink ref="O5" display="https://scifinder-n.cas.org/navigate/?appId=ed4d1868-b1ed-4460-ab71-a3971c962b1d&amp;backKey=629a1437cc35dd543c675d2e&amp;clearSearch=true&amp;key=629a1437cc35dd543c675d2e&amp;resultView=spectra&amp;spectraGroup=1H%2520NMR&amp;spectraIndex=0&amp;spectraPredictedOrExperimental=predic"/>
    <hyperlink ref="A35:AF35" r:id="rId1" display="from my experiment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peak area</vt:lpstr>
      <vt:lpstr>NMR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2022-10-27T09:25:24Z</dcterms:modified>
</cp:coreProperties>
</file>